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CCD1B (moi)" sheetId="6" r:id="rId1"/>
    <sheet name="DCCD1B" sheetId="4" r:id="rId2"/>
    <sheet name="TSNB" sheetId="5" r:id="rId3"/>
  </sheets>
  <definedNames>
    <definedName name="_xlnm.Print_Titles" localSheetId="0">'DCCD1B (moi)'!$8:$9</definedName>
    <definedName name="_xlnm.Print_Titles" localSheetId="2">TSNB!$10:$11</definedName>
  </definedNames>
  <calcPr calcId="145621" calcMode="manual"/>
</workbook>
</file>

<file path=xl/calcChain.xml><?xml version="1.0" encoding="utf-8"?>
<calcChain xmlns="http://schemas.openxmlformats.org/spreadsheetml/2006/main">
  <c r="G129" i="6" l="1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E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E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E37" i="6"/>
  <c r="H36" i="6"/>
  <c r="H35" i="6"/>
  <c r="H34" i="6"/>
  <c r="H33" i="6"/>
  <c r="H32" i="6"/>
  <c r="H29" i="6"/>
  <c r="G28" i="6"/>
  <c r="G30" i="6" s="1"/>
  <c r="H27" i="6"/>
  <c r="H26" i="6"/>
  <c r="G23" i="6"/>
  <c r="H23" i="6" s="1"/>
  <c r="G22" i="6"/>
  <c r="H22" i="6" s="1"/>
  <c r="H21" i="6"/>
  <c r="H20" i="6"/>
  <c r="G19" i="6"/>
  <c r="H19" i="6" s="1"/>
  <c r="G18" i="6"/>
  <c r="H18" i="6" s="1"/>
  <c r="G17" i="6"/>
  <c r="H17" i="6" s="1"/>
  <c r="G16" i="6"/>
  <c r="H16" i="6" s="1"/>
  <c r="H15" i="6"/>
  <c r="G15" i="6"/>
  <c r="G13" i="6"/>
  <c r="H12" i="6"/>
  <c r="A12" i="6"/>
  <c r="H11" i="6"/>
  <c r="H129" i="6" l="1"/>
  <c r="H13" i="6"/>
  <c r="G24" i="6"/>
  <c r="G130" i="6" s="1"/>
  <c r="H28" i="6"/>
  <c r="H30" i="6" s="1"/>
  <c r="H24" i="6"/>
  <c r="H130" i="6" l="1"/>
  <c r="G34" i="5" l="1"/>
  <c r="F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G14" i="5"/>
  <c r="G35" i="5" s="1"/>
  <c r="F14" i="5"/>
  <c r="F35" i="5" s="1"/>
  <c r="H13" i="5"/>
  <c r="H14" i="5" s="1"/>
  <c r="G13" i="5"/>
  <c r="G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E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E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E37" i="4"/>
  <c r="H36" i="4"/>
  <c r="H35" i="4"/>
  <c r="H34" i="4"/>
  <c r="H33" i="4"/>
  <c r="H32" i="4"/>
  <c r="H29" i="4"/>
  <c r="G28" i="4"/>
  <c r="H28" i="4" s="1"/>
  <c r="H27" i="4"/>
  <c r="H26" i="4"/>
  <c r="G23" i="4"/>
  <c r="H23" i="4" s="1"/>
  <c r="G22" i="4"/>
  <c r="H22" i="4" s="1"/>
  <c r="H21" i="4"/>
  <c r="H20" i="4"/>
  <c r="G19" i="4"/>
  <c r="H19" i="4" s="1"/>
  <c r="G18" i="4"/>
  <c r="H18" i="4" s="1"/>
  <c r="G17" i="4"/>
  <c r="H17" i="4" s="1"/>
  <c r="G16" i="4"/>
  <c r="H16" i="4" s="1"/>
  <c r="G15" i="4"/>
  <c r="H15" i="4" s="1"/>
  <c r="H24" i="4" s="1"/>
  <c r="G13" i="4"/>
  <c r="H12" i="4"/>
  <c r="A12" i="4"/>
  <c r="H11" i="4"/>
  <c r="H13" i="4" s="1"/>
  <c r="H34" i="5" l="1"/>
  <c r="H35" i="5" s="1"/>
  <c r="H30" i="4"/>
  <c r="H138" i="4"/>
  <c r="H139" i="4" s="1"/>
  <c r="G30" i="4"/>
  <c r="G24" i="4"/>
  <c r="G139" i="4" s="1"/>
</calcChain>
</file>

<file path=xl/comments1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sharedStrings.xml><?xml version="1.0" encoding="utf-8"?>
<sst xmlns="http://schemas.openxmlformats.org/spreadsheetml/2006/main" count="873" uniqueCount="138">
  <si>
    <t>UBND THÀNH PHỐ HỒ CHÍ MINH</t>
  </si>
  <si>
    <t>CỘNG HÒA XÃ HỘI CHỦ NGHĨA VIỆT NAM</t>
  </si>
  <si>
    <t>TRƯỜNG CAO ĐẲNG LÝ TỰ TRỌNG</t>
  </si>
  <si>
    <t>THÀNH PHỐ HỒ CHÍ MINH</t>
  </si>
  <si>
    <t>Số TT</t>
  </si>
  <si>
    <t>TÊN TÀI SẢN</t>
  </si>
  <si>
    <t>Đơn vị tính</t>
  </si>
  <si>
    <t>Số 
lượng</t>
  </si>
  <si>
    <t>Năm đưa vào SD</t>
  </si>
  <si>
    <t>Tỷ lệ còn lại (%)</t>
  </si>
  <si>
    <t>Đề nghị xử lý</t>
  </si>
  <si>
    <t>Ghi chú</t>
  </si>
  <si>
    <t>Nguyên giá</t>
  </si>
  <si>
    <t>Giá trị CL</t>
  </si>
  <si>
    <t>Điều chuyển</t>
  </si>
  <si>
    <t>Bán thanh lý</t>
  </si>
  <si>
    <t>Hủy</t>
  </si>
  <si>
    <t>Bộ</t>
  </si>
  <si>
    <t>Cái</t>
  </si>
  <si>
    <t>Hư, không sử dụng được</t>
  </si>
  <si>
    <t>TỔNG CỘNG</t>
  </si>
  <si>
    <t>Độc lập - Tự do - Hạnh phúc</t>
  </si>
  <si>
    <t>(Thống kê theo đơn vị sử dụng)</t>
  </si>
  <si>
    <t>x</t>
  </si>
  <si>
    <t>Cộng I</t>
  </si>
  <si>
    <t>Cộng II</t>
  </si>
  <si>
    <t>Cộng III</t>
  </si>
  <si>
    <t>TP. QUẢN TRỊ - DỊCH VỤ</t>
  </si>
  <si>
    <t>TP. THIẾT BỊ - VẬT TƯ</t>
  </si>
  <si>
    <t>Giá trị theo dõi trên sổ sách
 kế toán</t>
  </si>
  <si>
    <t>Nơi để tài sản</t>
  </si>
  <si>
    <t>Kho TB-VT</t>
  </si>
  <si>
    <t>I. Khoa Công Nghệ May - Thời Trang</t>
  </si>
  <si>
    <t>Hư hỏng không sửa chữa được</t>
  </si>
  <si>
    <t>Ghế đẩu chân sắt mặt gỗ</t>
  </si>
  <si>
    <t>Quạt treo tường</t>
  </si>
  <si>
    <t>BẢNG DANH MỤC TBKTCD ĐỀ NGHỊ THANH LÝ NĂM 2017</t>
  </si>
  <si>
    <t>Bàn vi tính giáo viên</t>
  </si>
  <si>
    <t>Tủ kệ gỗ có kính</t>
  </si>
  <si>
    <t>II. Khoa Công nghệ Thông tin</t>
  </si>
  <si>
    <t xml:space="preserve">Bàn vi tính đôi </t>
  </si>
  <si>
    <t>Quạt trần đảo</t>
  </si>
  <si>
    <t>Quạt treo tường Senko</t>
  </si>
  <si>
    <t>Bàn ghế (vẽ KT)</t>
  </si>
  <si>
    <t>Bàn ghế giáo viên</t>
  </si>
  <si>
    <t>Bàn giáo viên</t>
  </si>
  <si>
    <t>Bàn giáo viên khung sắt mặt gỗ ghép CN</t>
  </si>
  <si>
    <t>Bàn học sinh liền ghế chân gỗ</t>
  </si>
  <si>
    <t>Bàn hình thang 1 chỗ ngồi</t>
  </si>
  <si>
    <t xml:space="preserve">Bàn hình thang 1 chỗ ngồi </t>
  </si>
  <si>
    <t xml:space="preserve">Bàn hình thang 1 chỗ ngồi             </t>
  </si>
  <si>
    <t>Bàn gỗ thực tập xưởng</t>
  </si>
  <si>
    <t>Bàn gỗ Salon mặt kính</t>
  </si>
  <si>
    <t>Bộ bàn ghế salon nệm đen</t>
  </si>
  <si>
    <t>Bảng Mica kiếng tủ TB</t>
  </si>
  <si>
    <t>Bảng mica trắng</t>
  </si>
  <si>
    <t>Bảng từ</t>
  </si>
  <si>
    <t>Điện thọai bàn</t>
  </si>
  <si>
    <t>Điện thoại bàn mẹ bồng con</t>
  </si>
  <si>
    <t>Ghế dựa lớn (nhựa)</t>
  </si>
  <si>
    <t>Ghế tựa gỗ</t>
  </si>
  <si>
    <t>Kệ 3 tầng 50x80 bánh xe</t>
  </si>
  <si>
    <t xml:space="preserve">Kệ sách </t>
  </si>
  <si>
    <t>Kệ sách đa năng 4 ngăn, 5 tầng</t>
  </si>
  <si>
    <t>Quạt thông gió</t>
  </si>
  <si>
    <t>Quạt trần</t>
  </si>
  <si>
    <t>Quạt trần đảo 2 chiều</t>
  </si>
  <si>
    <t>Quạt trần đảo P400</t>
  </si>
  <si>
    <t>Quạt trần Mỹ Phong</t>
  </si>
  <si>
    <t>Qụat treo tường</t>
  </si>
  <si>
    <t>Tủ sắt 10 ngăn kéo</t>
  </si>
  <si>
    <t>Tủ sắt hồ sơ 2 cánh</t>
  </si>
  <si>
    <t>Bàn gỗ Oval</t>
  </si>
  <si>
    <t>Bàn làm việc VT Melimin</t>
  </si>
  <si>
    <t>Bàn thí nghiệm Hóa - Sinh GV</t>
  </si>
  <si>
    <t>Bàn thí nghiệm Hóa - Sinh HS</t>
  </si>
  <si>
    <t>Bàn thí nghiệm Lý GV</t>
  </si>
  <si>
    <t>Bàn thí nghiệm Lý HS</t>
  </si>
  <si>
    <t>Bàn thu ngân</t>
  </si>
  <si>
    <t>Bàn vi tính</t>
  </si>
  <si>
    <t>Bàn vi tính melimin</t>
  </si>
  <si>
    <t>Bảng dạy học mica trắng (bảng từ)</t>
  </si>
  <si>
    <t>Bảng HQ xanh khung nhôm chuyên dụng</t>
  </si>
  <si>
    <t>Bảng phấn từ</t>
  </si>
  <si>
    <t>Bảng phấn từ  nhôm hộp</t>
  </si>
  <si>
    <t>Bảng phấn từ chân di động</t>
  </si>
  <si>
    <t>Bình khí CO 2</t>
  </si>
  <si>
    <t>Bộ âm thanh phòng học</t>
  </si>
  <si>
    <t>Bồn chậu sứ</t>
  </si>
  <si>
    <t>Bồn rửa đôi</t>
  </si>
  <si>
    <t>Bồn rửa đôi Inox chân sắt</t>
  </si>
  <si>
    <t>Bồn rửa đơn</t>
  </si>
  <si>
    <t>Bồn rửa đơn Inox chân sắt</t>
  </si>
  <si>
    <t>Ghế</t>
  </si>
  <si>
    <t>Ghế (nhựa)</t>
  </si>
  <si>
    <t>Ghế dựa chân sắt</t>
  </si>
  <si>
    <t>Ghế thí nghiệm (0,4x0,4x0,9)</t>
  </si>
  <si>
    <t>Ghế thí nghiệm Hóa - Sinh</t>
  </si>
  <si>
    <t>Ghế tựa bọc nệm đỏ</t>
  </si>
  <si>
    <t>Giá treo tranh 15 móc</t>
  </si>
  <si>
    <t>Giá trống</t>
  </si>
  <si>
    <t>Kệ để thiết bị</t>
  </si>
  <si>
    <t>Kệ để thiết bị (1,82x0,4x1,77)</t>
  </si>
  <si>
    <t>Kệ sắt mặt ván để hồ sơ</t>
  </si>
  <si>
    <t>Quạt bàn Asia</t>
  </si>
  <si>
    <t>Trống trường</t>
  </si>
  <si>
    <t>Tủ Hotte</t>
  </si>
  <si>
    <t>Tủ kính</t>
  </si>
  <si>
    <t>Tủ kính đựng hồ sơ</t>
  </si>
  <si>
    <t>Tủ kính khung nhôm 5 tầng</t>
  </si>
  <si>
    <t>Tủ hồ sơ 10 cửa</t>
  </si>
  <si>
    <t>Tủ sắt ngăn kéo</t>
  </si>
  <si>
    <t>Xe đẩy hàng</t>
  </si>
  <si>
    <t>Bình</t>
  </si>
  <si>
    <t>bộ</t>
  </si>
  <si>
    <t>Bàn sắt làm việc kiểu buyro ximili</t>
  </si>
  <si>
    <t>Bàn làm việc foocmica</t>
  </si>
  <si>
    <t>Bàn làm việc melimin</t>
  </si>
  <si>
    <t>Điện thoại</t>
  </si>
  <si>
    <t>Đồng hồ treo tường</t>
  </si>
  <si>
    <t>Ghế tựa gỗ kiểu</t>
  </si>
  <si>
    <t>Giá sắt treo tranh</t>
  </si>
  <si>
    <t>Máy điện thoại</t>
  </si>
  <si>
    <t>Quạt đứng</t>
  </si>
  <si>
    <t>DANH MỤC TÀI SẢN THEO DÕI NỘI BỘ ĐỀ NGHỊ THANH LÝ NĂM 2017</t>
  </si>
  <si>
    <t>TP.HCM, ngày     tháng      năm 2017</t>
  </si>
  <si>
    <t>I. Phòng Kế hoạch - Tài chính</t>
  </si>
  <si>
    <t xml:space="preserve">Đồng hồ treo tường </t>
  </si>
  <si>
    <t>II. Phòng Quản trị - Dịch vụ</t>
  </si>
  <si>
    <t>III. Phòng Kế hoạch - Tài chính</t>
  </si>
  <si>
    <t>Quạt hút gió</t>
  </si>
  <si>
    <t>IV. Phòng Quản trị - Dịch vụ</t>
  </si>
  <si>
    <t>Cộng IV</t>
  </si>
  <si>
    <t>TỔNG CỘNG (I+II+III+IV)</t>
  </si>
  <si>
    <t>ĐVT</t>
  </si>
  <si>
    <t>Giá trị theo dõi trên sổ sách kế toán</t>
  </si>
  <si>
    <t>TP.HCM, ngày     tháng      năm 2018</t>
  </si>
  <si>
    <t>TP.HCM, ngày    tháng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</si>
</sst>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1"/>
      <name val="VNI-Times"/>
    </font>
    <font>
      <sz val="11"/>
      <name val="Times New Roman"/>
      <family val="1"/>
      <charset val="163"/>
    </font>
    <font>
      <sz val="10"/>
      <color indexed="8"/>
      <name val="Times New Roman"/>
      <family val="1"/>
    </font>
    <font>
      <sz val="13"/>
      <color indexed="8"/>
      <name val="Times New Roman"/>
      <family val="1"/>
      <charset val="163"/>
    </font>
    <font>
      <b/>
      <sz val="10"/>
      <color indexed="9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name val="Times New Roman"/>
      <family val="1"/>
    </font>
    <font>
      <i/>
      <sz val="13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Times New Roman"/>
      <family val="1"/>
    </font>
    <font>
      <b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0" fontId="14" fillId="0" borderId="0"/>
  </cellStyleXfs>
  <cellXfs count="204">
    <xf numFmtId="0" fontId="0" fillId="0" borderId="0" xfId="0"/>
    <xf numFmtId="0" fontId="10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3" fontId="17" fillId="2" borderId="4" xfId="1" applyNumberFormat="1" applyFont="1" applyFill="1" applyBorder="1" applyAlignment="1">
      <alignment horizontal="righ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9" fontId="4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4" fillId="2" borderId="0" xfId="0" applyFont="1" applyFill="1"/>
    <xf numFmtId="0" fontId="21" fillId="2" borderId="0" xfId="0" applyFont="1" applyFill="1" applyAlignment="1">
      <alignment horizontal="center"/>
    </xf>
    <xf numFmtId="0" fontId="15" fillId="2" borderId="0" xfId="0" applyFont="1" applyFill="1"/>
    <xf numFmtId="0" fontId="24" fillId="0" borderId="0" xfId="0" applyFont="1" applyFill="1" applyAlignment="1"/>
    <xf numFmtId="0" fontId="15" fillId="0" borderId="0" xfId="0" applyFont="1" applyFill="1"/>
    <xf numFmtId="0" fontId="24" fillId="0" borderId="0" xfId="0" applyFont="1" applyFill="1"/>
    <xf numFmtId="0" fontId="25" fillId="0" borderId="0" xfId="0" applyFont="1" applyFill="1" applyAlignment="1"/>
    <xf numFmtId="0" fontId="21" fillId="0" borderId="0" xfId="0" applyFont="1" applyFill="1" applyAlignment="1">
      <alignment horizontal="center"/>
    </xf>
    <xf numFmtId="0" fontId="24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right" vertical="center" wrapText="1"/>
    </xf>
    <xf numFmtId="3" fontId="8" fillId="0" borderId="4" xfId="1" applyNumberFormat="1" applyFont="1" applyFill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 applyFill="1" applyAlignment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3" fontId="15" fillId="0" borderId="0" xfId="0" applyNumberFormat="1" applyFont="1" applyFill="1"/>
    <xf numFmtId="0" fontId="17" fillId="2" borderId="0" xfId="0" applyFont="1" applyFill="1"/>
    <xf numFmtId="0" fontId="4" fillId="0" borderId="0" xfId="0" applyFont="1" applyFill="1"/>
    <xf numFmtId="0" fontId="11" fillId="2" borderId="0" xfId="0" applyFont="1" applyFill="1"/>
    <xf numFmtId="0" fontId="9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3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4" xfId="4" applyFont="1" applyFill="1" applyBorder="1" applyAlignment="1">
      <alignment horizontal="center" vertical="center" wrapText="1"/>
    </xf>
    <xf numFmtId="164" fontId="23" fillId="0" borderId="4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9" fontId="17" fillId="0" borderId="4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/>
    <xf numFmtId="9" fontId="27" fillId="0" borderId="0" xfId="0" applyNumberFormat="1" applyFont="1" applyFill="1" applyBorder="1" applyAlignment="1"/>
    <xf numFmtId="0" fontId="12" fillId="0" borderId="0" xfId="0" applyFont="1" applyFill="1" applyAlignment="1"/>
    <xf numFmtId="9" fontId="16" fillId="0" borderId="0" xfId="0" applyNumberFormat="1" applyFont="1" applyFill="1" applyAlignment="1"/>
    <xf numFmtId="9" fontId="13" fillId="0" borderId="0" xfId="0" applyNumberFormat="1" applyFont="1" applyFill="1"/>
    <xf numFmtId="9" fontId="15" fillId="0" borderId="0" xfId="0" applyNumberFormat="1" applyFont="1" applyFill="1"/>
    <xf numFmtId="0" fontId="10" fillId="0" borderId="0" xfId="0" applyFont="1" applyFill="1"/>
    <xf numFmtId="9" fontId="17" fillId="0" borderId="0" xfId="0" applyNumberFormat="1" applyFont="1" applyFill="1"/>
    <xf numFmtId="3" fontId="4" fillId="0" borderId="0" xfId="0" applyNumberFormat="1" applyFont="1" applyFill="1"/>
    <xf numFmtId="0" fontId="6" fillId="0" borderId="0" xfId="0" applyFont="1" applyFill="1" applyAlignment="1"/>
    <xf numFmtId="9" fontId="25" fillId="0" borderId="0" xfId="0" applyNumberFormat="1" applyFont="1" applyFill="1" applyAlignment="1"/>
    <xf numFmtId="0" fontId="11" fillId="0" borderId="0" xfId="0" applyFont="1" applyFill="1"/>
    <xf numFmtId="0" fontId="4" fillId="0" borderId="0" xfId="0" applyFont="1" applyFill="1" applyAlignment="1">
      <alignment horizontal="center"/>
    </xf>
    <xf numFmtId="0" fontId="12" fillId="0" borderId="2" xfId="0" applyFont="1" applyFill="1" applyBorder="1" applyAlignment="1">
      <alignment horizontal="center" vertical="center" wrapText="1"/>
    </xf>
    <xf numFmtId="9" fontId="6" fillId="0" borderId="4" xfId="3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20" fillId="0" borderId="4" xfId="0" applyFont="1" applyFill="1" applyBorder="1" applyAlignment="1">
      <alignment vertical="center" wrapText="1"/>
    </xf>
    <xf numFmtId="9" fontId="4" fillId="0" borderId="4" xfId="0" applyNumberFormat="1" applyFont="1" applyFill="1" applyBorder="1" applyAlignment="1">
      <alignment horizontal="center" vertical="center"/>
    </xf>
    <xf numFmtId="9" fontId="8" fillId="0" borderId="4" xfId="0" applyNumberFormat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9" fontId="17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164" fontId="2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44" fontId="16" fillId="0" borderId="0" xfId="2" applyFont="1" applyFill="1" applyAlignment="1"/>
    <xf numFmtId="0" fontId="17" fillId="2" borderId="0" xfId="0" applyFont="1" applyFill="1" applyAlignment="1">
      <alignment horizontal="center"/>
    </xf>
    <xf numFmtId="0" fontId="6" fillId="2" borderId="0" xfId="0" applyFont="1" applyFill="1" applyAlignment="1"/>
    <xf numFmtId="0" fontId="24" fillId="2" borderId="0" xfId="0" applyFont="1" applyFill="1" applyAlignment="1"/>
    <xf numFmtId="0" fontId="16" fillId="2" borderId="0" xfId="0" applyFont="1" applyFill="1" applyAlignment="1"/>
    <xf numFmtId="0" fontId="25" fillId="2" borderId="0" xfId="0" applyFont="1" applyFill="1" applyAlignment="1"/>
    <xf numFmtId="0" fontId="1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9" fontId="3" fillId="0" borderId="4" xfId="0" applyNumberFormat="1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7" fillId="2" borderId="0" xfId="4" applyFont="1" applyFill="1" applyBorder="1" applyAlignment="1">
      <alignment horizontal="left" vertical="center" wrapText="1"/>
    </xf>
    <xf numFmtId="0" fontId="17" fillId="2" borderId="0" xfId="4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/>
    <xf numFmtId="0" fontId="27" fillId="2" borderId="0" xfId="0" applyFont="1" applyFill="1" applyBorder="1" applyAlignment="1"/>
    <xf numFmtId="0" fontId="16" fillId="2" borderId="0" xfId="0" applyFont="1" applyFill="1"/>
    <xf numFmtId="0" fontId="13" fillId="2" borderId="0" xfId="0" applyFont="1" applyFill="1"/>
    <xf numFmtId="0" fontId="12" fillId="2" borderId="0" xfId="0" applyFont="1" applyFill="1" applyAlignment="1"/>
    <xf numFmtId="3" fontId="10" fillId="2" borderId="0" xfId="0" applyNumberFormat="1" applyFont="1" applyFill="1"/>
    <xf numFmtId="165" fontId="10" fillId="2" borderId="0" xfId="1" applyNumberFormat="1" applyFont="1" applyFill="1"/>
    <xf numFmtId="0" fontId="8" fillId="0" borderId="2" xfId="0" applyFont="1" applyFill="1" applyBorder="1" applyAlignment="1">
      <alignment horizontal="center" vertical="center" wrapText="1"/>
    </xf>
    <xf numFmtId="0" fontId="17" fillId="0" borderId="4" xfId="0" quotePrefix="1" applyFont="1" applyBorder="1" applyAlignment="1">
      <alignment horizontal="center" vertical="center" wrapText="1"/>
    </xf>
    <xf numFmtId="0" fontId="30" fillId="3" borderId="4" xfId="0" applyFont="1" applyFill="1" applyBorder="1" applyAlignment="1">
      <alignment vertical="center"/>
    </xf>
    <xf numFmtId="0" fontId="30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30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17" fillId="0" borderId="4" xfId="0" applyNumberFormat="1" applyFont="1" applyBorder="1" applyAlignment="1">
      <alignment horizontal="center" vertical="center" wrapText="1"/>
    </xf>
    <xf numFmtId="0" fontId="17" fillId="3" borderId="4" xfId="0" quotePrefix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vertical="center"/>
    </xf>
    <xf numFmtId="0" fontId="30" fillId="0" borderId="4" xfId="0" applyFont="1" applyBorder="1" applyAlignment="1">
      <alignment horizontal="center" vertical="center"/>
    </xf>
    <xf numFmtId="9" fontId="17" fillId="3" borderId="4" xfId="0" applyNumberFormat="1" applyFont="1" applyFill="1" applyBorder="1" applyAlignment="1">
      <alignment horizontal="center" vertical="center" wrapText="1"/>
    </xf>
    <xf numFmtId="3" fontId="17" fillId="3" borderId="4" xfId="1" applyNumberFormat="1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7" fillId="4" borderId="4" xfId="0" quotePrefix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 wrapText="1"/>
    </xf>
    <xf numFmtId="3" fontId="17" fillId="4" borderId="4" xfId="1" applyNumberFormat="1" applyFont="1" applyFill="1" applyBorder="1" applyAlignment="1">
      <alignment horizontal="right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left" vertical="center" wrapText="1"/>
    </xf>
    <xf numFmtId="9" fontId="5" fillId="0" borderId="4" xfId="0" applyNumberFormat="1" applyFont="1" applyFill="1" applyBorder="1" applyAlignment="1">
      <alignment horizontal="center" vertical="center" wrapText="1"/>
    </xf>
    <xf numFmtId="9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25" fillId="0" borderId="0" xfId="0" quotePrefix="1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/>
    </xf>
    <xf numFmtId="0" fontId="25" fillId="2" borderId="0" xfId="0" quotePrefix="1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</cellXfs>
  <cellStyles count="6">
    <cellStyle name="Comma" xfId="1" builtinId="3"/>
    <cellStyle name="Currency" xfId="2" builtinId="4"/>
    <cellStyle name="Normal" xfId="0" builtinId="0"/>
    <cellStyle name="Normal 2" xfId="5"/>
    <cellStyle name="Normal_TSQT-05(1)" xfId="4"/>
    <cellStyle name="Percent" xfId="3" builtinId="5"/>
  </cellStyles>
  <dxfs count="22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9525</xdr:rowOff>
    </xdr:from>
    <xdr:to>
      <xdr:col>1</xdr:col>
      <xdr:colOff>2066925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0150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628651</xdr:colOff>
      <xdr:row>2</xdr:row>
      <xdr:rowOff>9525</xdr:rowOff>
    </xdr:from>
    <xdr:to>
      <xdr:col>9</xdr:col>
      <xdr:colOff>200025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219701" y="504825"/>
          <a:ext cx="19145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285750</xdr:colOff>
      <xdr:row>2</xdr:row>
      <xdr:rowOff>180975</xdr:rowOff>
    </xdr:from>
    <xdr:to>
      <xdr:col>12</xdr:col>
      <xdr:colOff>0</xdr:colOff>
      <xdr:row>4</xdr:row>
      <xdr:rowOff>38100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791325" y="676275"/>
          <a:ext cx="1838325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9525</xdr:rowOff>
    </xdr:from>
    <xdr:to>
      <xdr:col>1</xdr:col>
      <xdr:colOff>2066925</xdr:colOff>
      <xdr:row>3</xdr:row>
      <xdr:rowOff>9525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200150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762001</xdr:colOff>
      <xdr:row>2</xdr:row>
      <xdr:rowOff>9525</xdr:rowOff>
    </xdr:from>
    <xdr:to>
      <xdr:col>9</xdr:col>
      <xdr:colOff>295276</xdr:colOff>
      <xdr:row>2</xdr:row>
      <xdr:rowOff>9525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5410201" y="5048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123826</xdr:colOff>
      <xdr:row>2</xdr:row>
      <xdr:rowOff>180975</xdr:rowOff>
    </xdr:from>
    <xdr:to>
      <xdr:col>12</xdr:col>
      <xdr:colOff>1</xdr:colOff>
      <xdr:row>4</xdr:row>
      <xdr:rowOff>38100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7200901" y="676275"/>
          <a:ext cx="1885949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3</xdr:row>
      <xdr:rowOff>9525</xdr:rowOff>
    </xdr:from>
    <xdr:to>
      <xdr:col>10</xdr:col>
      <xdr:colOff>142875</xdr:colOff>
      <xdr:row>3</xdr:row>
      <xdr:rowOff>9525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5410200" y="6477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3</xdr:row>
      <xdr:rowOff>238125</xdr:rowOff>
    </xdr:from>
    <xdr:to>
      <xdr:col>1</xdr:col>
      <xdr:colOff>1914525</xdr:colOff>
      <xdr:row>3</xdr:row>
      <xdr:rowOff>238125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123950" y="876300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285750</xdr:colOff>
      <xdr:row>3</xdr:row>
      <xdr:rowOff>209550</xdr:rowOff>
    </xdr:from>
    <xdr:to>
      <xdr:col>11</xdr:col>
      <xdr:colOff>1095375</xdr:colOff>
      <xdr:row>5</xdr:row>
      <xdr:rowOff>76200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905625" y="847725"/>
          <a:ext cx="171450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2 A- TSTDNB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21"/>
  <sheetViews>
    <sheetView tabSelected="1" workbookViewId="0">
      <selection activeCell="K138" sqref="K138"/>
    </sheetView>
  </sheetViews>
  <sheetFormatPr defaultColWidth="8.85546875" defaultRowHeight="18.75" x14ac:dyDescent="0.3"/>
  <cols>
    <col min="1" max="1" width="4.85546875" style="52" customWidth="1"/>
    <col min="2" max="2" width="37.7109375" style="52" customWidth="1"/>
    <col min="3" max="3" width="6.5703125" style="52" customWidth="1"/>
    <col min="4" max="4" width="8.140625" style="52" customWidth="1"/>
    <col min="5" max="5" width="6.5703125" style="52" customWidth="1"/>
    <col min="6" max="6" width="6.85546875" style="53" customWidth="1"/>
    <col min="7" max="7" width="16.42578125" style="31" customWidth="1"/>
    <col min="8" max="8" width="12.28515625" style="31" customWidth="1"/>
    <col min="9" max="9" width="6.42578125" style="52" customWidth="1"/>
    <col min="10" max="10" width="6.7109375" style="52" customWidth="1"/>
    <col min="11" max="11" width="5.7109375" style="52" customWidth="1"/>
    <col min="12" max="12" width="13" style="58" customWidth="1"/>
    <col min="13" max="13" width="13" style="52" hidden="1" customWidth="1"/>
    <col min="14" max="14" width="15" style="52" customWidth="1"/>
    <col min="15" max="15" width="14.28515625" style="52" customWidth="1"/>
    <col min="16" max="256" width="8.85546875" style="52"/>
    <col min="257" max="257" width="4.85546875" style="52" customWidth="1"/>
    <col min="258" max="258" width="35.85546875" style="52" customWidth="1"/>
    <col min="259" max="259" width="6.5703125" style="52" customWidth="1"/>
    <col min="260" max="260" width="8.140625" style="52" customWidth="1"/>
    <col min="261" max="261" width="7.42578125" style="52" customWidth="1"/>
    <col min="262" max="262" width="6.85546875" style="52" customWidth="1"/>
    <col min="263" max="263" width="13.85546875" style="52" customWidth="1"/>
    <col min="264" max="264" width="13.140625" style="52" customWidth="1"/>
    <col min="265" max="265" width="6.85546875" style="52" customWidth="1"/>
    <col min="266" max="266" width="7" style="52" customWidth="1"/>
    <col min="267" max="267" width="5.7109375" style="52" customWidth="1"/>
    <col min="268" max="268" width="22.7109375" style="52" customWidth="1"/>
    <col min="269" max="269" width="0" style="52" hidden="1" customWidth="1"/>
    <col min="270" max="270" width="15" style="52" customWidth="1"/>
    <col min="271" max="271" width="14.28515625" style="52" customWidth="1"/>
    <col min="272" max="512" width="8.85546875" style="52"/>
    <col min="513" max="513" width="4.85546875" style="52" customWidth="1"/>
    <col min="514" max="514" width="35.85546875" style="52" customWidth="1"/>
    <col min="515" max="515" width="6.5703125" style="52" customWidth="1"/>
    <col min="516" max="516" width="8.140625" style="52" customWidth="1"/>
    <col min="517" max="517" width="7.42578125" style="52" customWidth="1"/>
    <col min="518" max="518" width="6.85546875" style="52" customWidth="1"/>
    <col min="519" max="519" width="13.85546875" style="52" customWidth="1"/>
    <col min="520" max="520" width="13.140625" style="52" customWidth="1"/>
    <col min="521" max="521" width="6.85546875" style="52" customWidth="1"/>
    <col min="522" max="522" width="7" style="52" customWidth="1"/>
    <col min="523" max="523" width="5.7109375" style="52" customWidth="1"/>
    <col min="524" max="524" width="22.7109375" style="52" customWidth="1"/>
    <col min="525" max="525" width="0" style="52" hidden="1" customWidth="1"/>
    <col min="526" max="526" width="15" style="52" customWidth="1"/>
    <col min="527" max="527" width="14.28515625" style="52" customWidth="1"/>
    <col min="528" max="768" width="8.85546875" style="52"/>
    <col min="769" max="769" width="4.85546875" style="52" customWidth="1"/>
    <col min="770" max="770" width="35.85546875" style="52" customWidth="1"/>
    <col min="771" max="771" width="6.5703125" style="52" customWidth="1"/>
    <col min="772" max="772" width="8.140625" style="52" customWidth="1"/>
    <col min="773" max="773" width="7.42578125" style="52" customWidth="1"/>
    <col min="774" max="774" width="6.85546875" style="52" customWidth="1"/>
    <col min="775" max="775" width="13.85546875" style="52" customWidth="1"/>
    <col min="776" max="776" width="13.140625" style="52" customWidth="1"/>
    <col min="777" max="777" width="6.85546875" style="52" customWidth="1"/>
    <col min="778" max="778" width="7" style="52" customWidth="1"/>
    <col min="779" max="779" width="5.7109375" style="52" customWidth="1"/>
    <col min="780" max="780" width="22.7109375" style="52" customWidth="1"/>
    <col min="781" max="781" width="0" style="52" hidden="1" customWidth="1"/>
    <col min="782" max="782" width="15" style="52" customWidth="1"/>
    <col min="783" max="783" width="14.28515625" style="52" customWidth="1"/>
    <col min="784" max="1024" width="8.85546875" style="52"/>
    <col min="1025" max="1025" width="4.85546875" style="52" customWidth="1"/>
    <col min="1026" max="1026" width="35.85546875" style="52" customWidth="1"/>
    <col min="1027" max="1027" width="6.5703125" style="52" customWidth="1"/>
    <col min="1028" max="1028" width="8.140625" style="52" customWidth="1"/>
    <col min="1029" max="1029" width="7.42578125" style="52" customWidth="1"/>
    <col min="1030" max="1030" width="6.85546875" style="52" customWidth="1"/>
    <col min="1031" max="1031" width="13.85546875" style="52" customWidth="1"/>
    <col min="1032" max="1032" width="13.140625" style="52" customWidth="1"/>
    <col min="1033" max="1033" width="6.85546875" style="52" customWidth="1"/>
    <col min="1034" max="1034" width="7" style="52" customWidth="1"/>
    <col min="1035" max="1035" width="5.7109375" style="52" customWidth="1"/>
    <col min="1036" max="1036" width="22.7109375" style="52" customWidth="1"/>
    <col min="1037" max="1037" width="0" style="52" hidden="1" customWidth="1"/>
    <col min="1038" max="1038" width="15" style="52" customWidth="1"/>
    <col min="1039" max="1039" width="14.28515625" style="52" customWidth="1"/>
    <col min="1040" max="1280" width="8.85546875" style="52"/>
    <col min="1281" max="1281" width="4.85546875" style="52" customWidth="1"/>
    <col min="1282" max="1282" width="35.85546875" style="52" customWidth="1"/>
    <col min="1283" max="1283" width="6.5703125" style="52" customWidth="1"/>
    <col min="1284" max="1284" width="8.140625" style="52" customWidth="1"/>
    <col min="1285" max="1285" width="7.42578125" style="52" customWidth="1"/>
    <col min="1286" max="1286" width="6.85546875" style="52" customWidth="1"/>
    <col min="1287" max="1287" width="13.85546875" style="52" customWidth="1"/>
    <col min="1288" max="1288" width="13.140625" style="52" customWidth="1"/>
    <col min="1289" max="1289" width="6.85546875" style="52" customWidth="1"/>
    <col min="1290" max="1290" width="7" style="52" customWidth="1"/>
    <col min="1291" max="1291" width="5.7109375" style="52" customWidth="1"/>
    <col min="1292" max="1292" width="22.7109375" style="52" customWidth="1"/>
    <col min="1293" max="1293" width="0" style="52" hidden="1" customWidth="1"/>
    <col min="1294" max="1294" width="15" style="52" customWidth="1"/>
    <col min="1295" max="1295" width="14.28515625" style="52" customWidth="1"/>
    <col min="1296" max="1536" width="8.85546875" style="52"/>
    <col min="1537" max="1537" width="4.85546875" style="52" customWidth="1"/>
    <col min="1538" max="1538" width="35.85546875" style="52" customWidth="1"/>
    <col min="1539" max="1539" width="6.5703125" style="52" customWidth="1"/>
    <col min="1540" max="1540" width="8.140625" style="52" customWidth="1"/>
    <col min="1541" max="1541" width="7.42578125" style="52" customWidth="1"/>
    <col min="1542" max="1542" width="6.85546875" style="52" customWidth="1"/>
    <col min="1543" max="1543" width="13.85546875" style="52" customWidth="1"/>
    <col min="1544" max="1544" width="13.140625" style="52" customWidth="1"/>
    <col min="1545" max="1545" width="6.85546875" style="52" customWidth="1"/>
    <col min="1546" max="1546" width="7" style="52" customWidth="1"/>
    <col min="1547" max="1547" width="5.7109375" style="52" customWidth="1"/>
    <col min="1548" max="1548" width="22.7109375" style="52" customWidth="1"/>
    <col min="1549" max="1549" width="0" style="52" hidden="1" customWidth="1"/>
    <col min="1550" max="1550" width="15" style="52" customWidth="1"/>
    <col min="1551" max="1551" width="14.28515625" style="52" customWidth="1"/>
    <col min="1552" max="1792" width="8.85546875" style="52"/>
    <col min="1793" max="1793" width="4.85546875" style="52" customWidth="1"/>
    <col min="1794" max="1794" width="35.85546875" style="52" customWidth="1"/>
    <col min="1795" max="1795" width="6.5703125" style="52" customWidth="1"/>
    <col min="1796" max="1796" width="8.140625" style="52" customWidth="1"/>
    <col min="1797" max="1797" width="7.42578125" style="52" customWidth="1"/>
    <col min="1798" max="1798" width="6.85546875" style="52" customWidth="1"/>
    <col min="1799" max="1799" width="13.85546875" style="52" customWidth="1"/>
    <col min="1800" max="1800" width="13.140625" style="52" customWidth="1"/>
    <col min="1801" max="1801" width="6.85546875" style="52" customWidth="1"/>
    <col min="1802" max="1802" width="7" style="52" customWidth="1"/>
    <col min="1803" max="1803" width="5.7109375" style="52" customWidth="1"/>
    <col min="1804" max="1804" width="22.7109375" style="52" customWidth="1"/>
    <col min="1805" max="1805" width="0" style="52" hidden="1" customWidth="1"/>
    <col min="1806" max="1806" width="15" style="52" customWidth="1"/>
    <col min="1807" max="1807" width="14.28515625" style="52" customWidth="1"/>
    <col min="1808" max="2048" width="8.85546875" style="52"/>
    <col min="2049" max="2049" width="4.85546875" style="52" customWidth="1"/>
    <col min="2050" max="2050" width="35.85546875" style="52" customWidth="1"/>
    <col min="2051" max="2051" width="6.5703125" style="52" customWidth="1"/>
    <col min="2052" max="2052" width="8.140625" style="52" customWidth="1"/>
    <col min="2053" max="2053" width="7.42578125" style="52" customWidth="1"/>
    <col min="2054" max="2054" width="6.85546875" style="52" customWidth="1"/>
    <col min="2055" max="2055" width="13.85546875" style="52" customWidth="1"/>
    <col min="2056" max="2056" width="13.140625" style="52" customWidth="1"/>
    <col min="2057" max="2057" width="6.85546875" style="52" customWidth="1"/>
    <col min="2058" max="2058" width="7" style="52" customWidth="1"/>
    <col min="2059" max="2059" width="5.7109375" style="52" customWidth="1"/>
    <col min="2060" max="2060" width="22.7109375" style="52" customWidth="1"/>
    <col min="2061" max="2061" width="0" style="52" hidden="1" customWidth="1"/>
    <col min="2062" max="2062" width="15" style="52" customWidth="1"/>
    <col min="2063" max="2063" width="14.28515625" style="52" customWidth="1"/>
    <col min="2064" max="2304" width="8.85546875" style="52"/>
    <col min="2305" max="2305" width="4.85546875" style="52" customWidth="1"/>
    <col min="2306" max="2306" width="35.85546875" style="52" customWidth="1"/>
    <col min="2307" max="2307" width="6.5703125" style="52" customWidth="1"/>
    <col min="2308" max="2308" width="8.140625" style="52" customWidth="1"/>
    <col min="2309" max="2309" width="7.42578125" style="52" customWidth="1"/>
    <col min="2310" max="2310" width="6.85546875" style="52" customWidth="1"/>
    <col min="2311" max="2311" width="13.85546875" style="52" customWidth="1"/>
    <col min="2312" max="2312" width="13.140625" style="52" customWidth="1"/>
    <col min="2313" max="2313" width="6.85546875" style="52" customWidth="1"/>
    <col min="2314" max="2314" width="7" style="52" customWidth="1"/>
    <col min="2315" max="2315" width="5.7109375" style="52" customWidth="1"/>
    <col min="2316" max="2316" width="22.7109375" style="52" customWidth="1"/>
    <col min="2317" max="2317" width="0" style="52" hidden="1" customWidth="1"/>
    <col min="2318" max="2318" width="15" style="52" customWidth="1"/>
    <col min="2319" max="2319" width="14.28515625" style="52" customWidth="1"/>
    <col min="2320" max="2560" width="8.85546875" style="52"/>
    <col min="2561" max="2561" width="4.85546875" style="52" customWidth="1"/>
    <col min="2562" max="2562" width="35.85546875" style="52" customWidth="1"/>
    <col min="2563" max="2563" width="6.5703125" style="52" customWidth="1"/>
    <col min="2564" max="2564" width="8.140625" style="52" customWidth="1"/>
    <col min="2565" max="2565" width="7.42578125" style="52" customWidth="1"/>
    <col min="2566" max="2566" width="6.85546875" style="52" customWidth="1"/>
    <col min="2567" max="2567" width="13.85546875" style="52" customWidth="1"/>
    <col min="2568" max="2568" width="13.140625" style="52" customWidth="1"/>
    <col min="2569" max="2569" width="6.85546875" style="52" customWidth="1"/>
    <col min="2570" max="2570" width="7" style="52" customWidth="1"/>
    <col min="2571" max="2571" width="5.7109375" style="52" customWidth="1"/>
    <col min="2572" max="2572" width="22.7109375" style="52" customWidth="1"/>
    <col min="2573" max="2573" width="0" style="52" hidden="1" customWidth="1"/>
    <col min="2574" max="2574" width="15" style="52" customWidth="1"/>
    <col min="2575" max="2575" width="14.28515625" style="52" customWidth="1"/>
    <col min="2576" max="2816" width="8.85546875" style="52"/>
    <col min="2817" max="2817" width="4.85546875" style="52" customWidth="1"/>
    <col min="2818" max="2818" width="35.85546875" style="52" customWidth="1"/>
    <col min="2819" max="2819" width="6.5703125" style="52" customWidth="1"/>
    <col min="2820" max="2820" width="8.140625" style="52" customWidth="1"/>
    <col min="2821" max="2821" width="7.42578125" style="52" customWidth="1"/>
    <col min="2822" max="2822" width="6.85546875" style="52" customWidth="1"/>
    <col min="2823" max="2823" width="13.85546875" style="52" customWidth="1"/>
    <col min="2824" max="2824" width="13.140625" style="52" customWidth="1"/>
    <col min="2825" max="2825" width="6.85546875" style="52" customWidth="1"/>
    <col min="2826" max="2826" width="7" style="52" customWidth="1"/>
    <col min="2827" max="2827" width="5.7109375" style="52" customWidth="1"/>
    <col min="2828" max="2828" width="22.7109375" style="52" customWidth="1"/>
    <col min="2829" max="2829" width="0" style="52" hidden="1" customWidth="1"/>
    <col min="2830" max="2830" width="15" style="52" customWidth="1"/>
    <col min="2831" max="2831" width="14.28515625" style="52" customWidth="1"/>
    <col min="2832" max="3072" width="8.85546875" style="52"/>
    <col min="3073" max="3073" width="4.85546875" style="52" customWidth="1"/>
    <col min="3074" max="3074" width="35.85546875" style="52" customWidth="1"/>
    <col min="3075" max="3075" width="6.5703125" style="52" customWidth="1"/>
    <col min="3076" max="3076" width="8.140625" style="52" customWidth="1"/>
    <col min="3077" max="3077" width="7.42578125" style="52" customWidth="1"/>
    <col min="3078" max="3078" width="6.85546875" style="52" customWidth="1"/>
    <col min="3079" max="3079" width="13.85546875" style="52" customWidth="1"/>
    <col min="3080" max="3080" width="13.140625" style="52" customWidth="1"/>
    <col min="3081" max="3081" width="6.85546875" style="52" customWidth="1"/>
    <col min="3082" max="3082" width="7" style="52" customWidth="1"/>
    <col min="3083" max="3083" width="5.7109375" style="52" customWidth="1"/>
    <col min="3084" max="3084" width="22.7109375" style="52" customWidth="1"/>
    <col min="3085" max="3085" width="0" style="52" hidden="1" customWidth="1"/>
    <col min="3086" max="3086" width="15" style="52" customWidth="1"/>
    <col min="3087" max="3087" width="14.28515625" style="52" customWidth="1"/>
    <col min="3088" max="3328" width="8.85546875" style="52"/>
    <col min="3329" max="3329" width="4.85546875" style="52" customWidth="1"/>
    <col min="3330" max="3330" width="35.85546875" style="52" customWidth="1"/>
    <col min="3331" max="3331" width="6.5703125" style="52" customWidth="1"/>
    <col min="3332" max="3332" width="8.140625" style="52" customWidth="1"/>
    <col min="3333" max="3333" width="7.42578125" style="52" customWidth="1"/>
    <col min="3334" max="3334" width="6.85546875" style="52" customWidth="1"/>
    <col min="3335" max="3335" width="13.85546875" style="52" customWidth="1"/>
    <col min="3336" max="3336" width="13.140625" style="52" customWidth="1"/>
    <col min="3337" max="3337" width="6.85546875" style="52" customWidth="1"/>
    <col min="3338" max="3338" width="7" style="52" customWidth="1"/>
    <col min="3339" max="3339" width="5.7109375" style="52" customWidth="1"/>
    <col min="3340" max="3340" width="22.7109375" style="52" customWidth="1"/>
    <col min="3341" max="3341" width="0" style="52" hidden="1" customWidth="1"/>
    <col min="3342" max="3342" width="15" style="52" customWidth="1"/>
    <col min="3343" max="3343" width="14.28515625" style="52" customWidth="1"/>
    <col min="3344" max="3584" width="8.85546875" style="52"/>
    <col min="3585" max="3585" width="4.85546875" style="52" customWidth="1"/>
    <col min="3586" max="3586" width="35.85546875" style="52" customWidth="1"/>
    <col min="3587" max="3587" width="6.5703125" style="52" customWidth="1"/>
    <col min="3588" max="3588" width="8.140625" style="52" customWidth="1"/>
    <col min="3589" max="3589" width="7.42578125" style="52" customWidth="1"/>
    <col min="3590" max="3590" width="6.85546875" style="52" customWidth="1"/>
    <col min="3591" max="3591" width="13.85546875" style="52" customWidth="1"/>
    <col min="3592" max="3592" width="13.140625" style="52" customWidth="1"/>
    <col min="3593" max="3593" width="6.85546875" style="52" customWidth="1"/>
    <col min="3594" max="3594" width="7" style="52" customWidth="1"/>
    <col min="3595" max="3595" width="5.7109375" style="52" customWidth="1"/>
    <col min="3596" max="3596" width="22.7109375" style="52" customWidth="1"/>
    <col min="3597" max="3597" width="0" style="52" hidden="1" customWidth="1"/>
    <col min="3598" max="3598" width="15" style="52" customWidth="1"/>
    <col min="3599" max="3599" width="14.28515625" style="52" customWidth="1"/>
    <col min="3600" max="3840" width="8.85546875" style="52"/>
    <col min="3841" max="3841" width="4.85546875" style="52" customWidth="1"/>
    <col min="3842" max="3842" width="35.85546875" style="52" customWidth="1"/>
    <col min="3843" max="3843" width="6.5703125" style="52" customWidth="1"/>
    <col min="3844" max="3844" width="8.140625" style="52" customWidth="1"/>
    <col min="3845" max="3845" width="7.42578125" style="52" customWidth="1"/>
    <col min="3846" max="3846" width="6.85546875" style="52" customWidth="1"/>
    <col min="3847" max="3847" width="13.85546875" style="52" customWidth="1"/>
    <col min="3848" max="3848" width="13.140625" style="52" customWidth="1"/>
    <col min="3849" max="3849" width="6.85546875" style="52" customWidth="1"/>
    <col min="3850" max="3850" width="7" style="52" customWidth="1"/>
    <col min="3851" max="3851" width="5.7109375" style="52" customWidth="1"/>
    <col min="3852" max="3852" width="22.7109375" style="52" customWidth="1"/>
    <col min="3853" max="3853" width="0" style="52" hidden="1" customWidth="1"/>
    <col min="3854" max="3854" width="15" style="52" customWidth="1"/>
    <col min="3855" max="3855" width="14.28515625" style="52" customWidth="1"/>
    <col min="3856" max="4096" width="8.85546875" style="52"/>
    <col min="4097" max="4097" width="4.85546875" style="52" customWidth="1"/>
    <col min="4098" max="4098" width="35.85546875" style="52" customWidth="1"/>
    <col min="4099" max="4099" width="6.5703125" style="52" customWidth="1"/>
    <col min="4100" max="4100" width="8.140625" style="52" customWidth="1"/>
    <col min="4101" max="4101" width="7.42578125" style="52" customWidth="1"/>
    <col min="4102" max="4102" width="6.85546875" style="52" customWidth="1"/>
    <col min="4103" max="4103" width="13.85546875" style="52" customWidth="1"/>
    <col min="4104" max="4104" width="13.140625" style="52" customWidth="1"/>
    <col min="4105" max="4105" width="6.85546875" style="52" customWidth="1"/>
    <col min="4106" max="4106" width="7" style="52" customWidth="1"/>
    <col min="4107" max="4107" width="5.7109375" style="52" customWidth="1"/>
    <col min="4108" max="4108" width="22.7109375" style="52" customWidth="1"/>
    <col min="4109" max="4109" width="0" style="52" hidden="1" customWidth="1"/>
    <col min="4110" max="4110" width="15" style="52" customWidth="1"/>
    <col min="4111" max="4111" width="14.28515625" style="52" customWidth="1"/>
    <col min="4112" max="4352" width="8.85546875" style="52"/>
    <col min="4353" max="4353" width="4.85546875" style="52" customWidth="1"/>
    <col min="4354" max="4354" width="35.85546875" style="52" customWidth="1"/>
    <col min="4355" max="4355" width="6.5703125" style="52" customWidth="1"/>
    <col min="4356" max="4356" width="8.140625" style="52" customWidth="1"/>
    <col min="4357" max="4357" width="7.42578125" style="52" customWidth="1"/>
    <col min="4358" max="4358" width="6.85546875" style="52" customWidth="1"/>
    <col min="4359" max="4359" width="13.85546875" style="52" customWidth="1"/>
    <col min="4360" max="4360" width="13.140625" style="52" customWidth="1"/>
    <col min="4361" max="4361" width="6.85546875" style="52" customWidth="1"/>
    <col min="4362" max="4362" width="7" style="52" customWidth="1"/>
    <col min="4363" max="4363" width="5.7109375" style="52" customWidth="1"/>
    <col min="4364" max="4364" width="22.7109375" style="52" customWidth="1"/>
    <col min="4365" max="4365" width="0" style="52" hidden="1" customWidth="1"/>
    <col min="4366" max="4366" width="15" style="52" customWidth="1"/>
    <col min="4367" max="4367" width="14.28515625" style="52" customWidth="1"/>
    <col min="4368" max="4608" width="8.85546875" style="52"/>
    <col min="4609" max="4609" width="4.85546875" style="52" customWidth="1"/>
    <col min="4610" max="4610" width="35.85546875" style="52" customWidth="1"/>
    <col min="4611" max="4611" width="6.5703125" style="52" customWidth="1"/>
    <col min="4612" max="4612" width="8.140625" style="52" customWidth="1"/>
    <col min="4613" max="4613" width="7.42578125" style="52" customWidth="1"/>
    <col min="4614" max="4614" width="6.85546875" style="52" customWidth="1"/>
    <col min="4615" max="4615" width="13.85546875" style="52" customWidth="1"/>
    <col min="4616" max="4616" width="13.140625" style="52" customWidth="1"/>
    <col min="4617" max="4617" width="6.85546875" style="52" customWidth="1"/>
    <col min="4618" max="4618" width="7" style="52" customWidth="1"/>
    <col min="4619" max="4619" width="5.7109375" style="52" customWidth="1"/>
    <col min="4620" max="4620" width="22.7109375" style="52" customWidth="1"/>
    <col min="4621" max="4621" width="0" style="52" hidden="1" customWidth="1"/>
    <col min="4622" max="4622" width="15" style="52" customWidth="1"/>
    <col min="4623" max="4623" width="14.28515625" style="52" customWidth="1"/>
    <col min="4624" max="4864" width="8.85546875" style="52"/>
    <col min="4865" max="4865" width="4.85546875" style="52" customWidth="1"/>
    <col min="4866" max="4866" width="35.85546875" style="52" customWidth="1"/>
    <col min="4867" max="4867" width="6.5703125" style="52" customWidth="1"/>
    <col min="4868" max="4868" width="8.140625" style="52" customWidth="1"/>
    <col min="4869" max="4869" width="7.42578125" style="52" customWidth="1"/>
    <col min="4870" max="4870" width="6.85546875" style="52" customWidth="1"/>
    <col min="4871" max="4871" width="13.85546875" style="52" customWidth="1"/>
    <col min="4872" max="4872" width="13.140625" style="52" customWidth="1"/>
    <col min="4873" max="4873" width="6.85546875" style="52" customWidth="1"/>
    <col min="4874" max="4874" width="7" style="52" customWidth="1"/>
    <col min="4875" max="4875" width="5.7109375" style="52" customWidth="1"/>
    <col min="4876" max="4876" width="22.7109375" style="52" customWidth="1"/>
    <col min="4877" max="4877" width="0" style="52" hidden="1" customWidth="1"/>
    <col min="4878" max="4878" width="15" style="52" customWidth="1"/>
    <col min="4879" max="4879" width="14.28515625" style="52" customWidth="1"/>
    <col min="4880" max="5120" width="8.85546875" style="52"/>
    <col min="5121" max="5121" width="4.85546875" style="52" customWidth="1"/>
    <col min="5122" max="5122" width="35.85546875" style="52" customWidth="1"/>
    <col min="5123" max="5123" width="6.5703125" style="52" customWidth="1"/>
    <col min="5124" max="5124" width="8.140625" style="52" customWidth="1"/>
    <col min="5125" max="5125" width="7.42578125" style="52" customWidth="1"/>
    <col min="5126" max="5126" width="6.85546875" style="52" customWidth="1"/>
    <col min="5127" max="5127" width="13.85546875" style="52" customWidth="1"/>
    <col min="5128" max="5128" width="13.140625" style="52" customWidth="1"/>
    <col min="5129" max="5129" width="6.85546875" style="52" customWidth="1"/>
    <col min="5130" max="5130" width="7" style="52" customWidth="1"/>
    <col min="5131" max="5131" width="5.7109375" style="52" customWidth="1"/>
    <col min="5132" max="5132" width="22.7109375" style="52" customWidth="1"/>
    <col min="5133" max="5133" width="0" style="52" hidden="1" customWidth="1"/>
    <col min="5134" max="5134" width="15" style="52" customWidth="1"/>
    <col min="5135" max="5135" width="14.28515625" style="52" customWidth="1"/>
    <col min="5136" max="5376" width="8.85546875" style="52"/>
    <col min="5377" max="5377" width="4.85546875" style="52" customWidth="1"/>
    <col min="5378" max="5378" width="35.85546875" style="52" customWidth="1"/>
    <col min="5379" max="5379" width="6.5703125" style="52" customWidth="1"/>
    <col min="5380" max="5380" width="8.140625" style="52" customWidth="1"/>
    <col min="5381" max="5381" width="7.42578125" style="52" customWidth="1"/>
    <col min="5382" max="5382" width="6.85546875" style="52" customWidth="1"/>
    <col min="5383" max="5383" width="13.85546875" style="52" customWidth="1"/>
    <col min="5384" max="5384" width="13.140625" style="52" customWidth="1"/>
    <col min="5385" max="5385" width="6.85546875" style="52" customWidth="1"/>
    <col min="5386" max="5386" width="7" style="52" customWidth="1"/>
    <col min="5387" max="5387" width="5.7109375" style="52" customWidth="1"/>
    <col min="5388" max="5388" width="22.7109375" style="52" customWidth="1"/>
    <col min="5389" max="5389" width="0" style="52" hidden="1" customWidth="1"/>
    <col min="5390" max="5390" width="15" style="52" customWidth="1"/>
    <col min="5391" max="5391" width="14.28515625" style="52" customWidth="1"/>
    <col min="5392" max="5632" width="8.85546875" style="52"/>
    <col min="5633" max="5633" width="4.85546875" style="52" customWidth="1"/>
    <col min="5634" max="5634" width="35.85546875" style="52" customWidth="1"/>
    <col min="5635" max="5635" width="6.5703125" style="52" customWidth="1"/>
    <col min="5636" max="5636" width="8.140625" style="52" customWidth="1"/>
    <col min="5637" max="5637" width="7.42578125" style="52" customWidth="1"/>
    <col min="5638" max="5638" width="6.85546875" style="52" customWidth="1"/>
    <col min="5639" max="5639" width="13.85546875" style="52" customWidth="1"/>
    <col min="5640" max="5640" width="13.140625" style="52" customWidth="1"/>
    <col min="5641" max="5641" width="6.85546875" style="52" customWidth="1"/>
    <col min="5642" max="5642" width="7" style="52" customWidth="1"/>
    <col min="5643" max="5643" width="5.7109375" style="52" customWidth="1"/>
    <col min="5644" max="5644" width="22.7109375" style="52" customWidth="1"/>
    <col min="5645" max="5645" width="0" style="52" hidden="1" customWidth="1"/>
    <col min="5646" max="5646" width="15" style="52" customWidth="1"/>
    <col min="5647" max="5647" width="14.28515625" style="52" customWidth="1"/>
    <col min="5648" max="5888" width="8.85546875" style="52"/>
    <col min="5889" max="5889" width="4.85546875" style="52" customWidth="1"/>
    <col min="5890" max="5890" width="35.85546875" style="52" customWidth="1"/>
    <col min="5891" max="5891" width="6.5703125" style="52" customWidth="1"/>
    <col min="5892" max="5892" width="8.140625" style="52" customWidth="1"/>
    <col min="5893" max="5893" width="7.42578125" style="52" customWidth="1"/>
    <col min="5894" max="5894" width="6.85546875" style="52" customWidth="1"/>
    <col min="5895" max="5895" width="13.85546875" style="52" customWidth="1"/>
    <col min="5896" max="5896" width="13.140625" style="52" customWidth="1"/>
    <col min="5897" max="5897" width="6.85546875" style="52" customWidth="1"/>
    <col min="5898" max="5898" width="7" style="52" customWidth="1"/>
    <col min="5899" max="5899" width="5.7109375" style="52" customWidth="1"/>
    <col min="5900" max="5900" width="22.7109375" style="52" customWidth="1"/>
    <col min="5901" max="5901" width="0" style="52" hidden="1" customWidth="1"/>
    <col min="5902" max="5902" width="15" style="52" customWidth="1"/>
    <col min="5903" max="5903" width="14.28515625" style="52" customWidth="1"/>
    <col min="5904" max="6144" width="8.85546875" style="52"/>
    <col min="6145" max="6145" width="4.85546875" style="52" customWidth="1"/>
    <col min="6146" max="6146" width="35.85546875" style="52" customWidth="1"/>
    <col min="6147" max="6147" width="6.5703125" style="52" customWidth="1"/>
    <col min="6148" max="6148" width="8.140625" style="52" customWidth="1"/>
    <col min="6149" max="6149" width="7.42578125" style="52" customWidth="1"/>
    <col min="6150" max="6150" width="6.85546875" style="52" customWidth="1"/>
    <col min="6151" max="6151" width="13.85546875" style="52" customWidth="1"/>
    <col min="6152" max="6152" width="13.140625" style="52" customWidth="1"/>
    <col min="6153" max="6153" width="6.85546875" style="52" customWidth="1"/>
    <col min="6154" max="6154" width="7" style="52" customWidth="1"/>
    <col min="6155" max="6155" width="5.7109375" style="52" customWidth="1"/>
    <col min="6156" max="6156" width="22.7109375" style="52" customWidth="1"/>
    <col min="6157" max="6157" width="0" style="52" hidden="1" customWidth="1"/>
    <col min="6158" max="6158" width="15" style="52" customWidth="1"/>
    <col min="6159" max="6159" width="14.28515625" style="52" customWidth="1"/>
    <col min="6160" max="6400" width="8.85546875" style="52"/>
    <col min="6401" max="6401" width="4.85546875" style="52" customWidth="1"/>
    <col min="6402" max="6402" width="35.85546875" style="52" customWidth="1"/>
    <col min="6403" max="6403" width="6.5703125" style="52" customWidth="1"/>
    <col min="6404" max="6404" width="8.140625" style="52" customWidth="1"/>
    <col min="6405" max="6405" width="7.42578125" style="52" customWidth="1"/>
    <col min="6406" max="6406" width="6.85546875" style="52" customWidth="1"/>
    <col min="6407" max="6407" width="13.85546875" style="52" customWidth="1"/>
    <col min="6408" max="6408" width="13.140625" style="52" customWidth="1"/>
    <col min="6409" max="6409" width="6.85546875" style="52" customWidth="1"/>
    <col min="6410" max="6410" width="7" style="52" customWidth="1"/>
    <col min="6411" max="6411" width="5.7109375" style="52" customWidth="1"/>
    <col min="6412" max="6412" width="22.7109375" style="52" customWidth="1"/>
    <col min="6413" max="6413" width="0" style="52" hidden="1" customWidth="1"/>
    <col min="6414" max="6414" width="15" style="52" customWidth="1"/>
    <col min="6415" max="6415" width="14.28515625" style="52" customWidth="1"/>
    <col min="6416" max="6656" width="8.85546875" style="52"/>
    <col min="6657" max="6657" width="4.85546875" style="52" customWidth="1"/>
    <col min="6658" max="6658" width="35.85546875" style="52" customWidth="1"/>
    <col min="6659" max="6659" width="6.5703125" style="52" customWidth="1"/>
    <col min="6660" max="6660" width="8.140625" style="52" customWidth="1"/>
    <col min="6661" max="6661" width="7.42578125" style="52" customWidth="1"/>
    <col min="6662" max="6662" width="6.85546875" style="52" customWidth="1"/>
    <col min="6663" max="6663" width="13.85546875" style="52" customWidth="1"/>
    <col min="6664" max="6664" width="13.140625" style="52" customWidth="1"/>
    <col min="6665" max="6665" width="6.85546875" style="52" customWidth="1"/>
    <col min="6666" max="6666" width="7" style="52" customWidth="1"/>
    <col min="6667" max="6667" width="5.7109375" style="52" customWidth="1"/>
    <col min="6668" max="6668" width="22.7109375" style="52" customWidth="1"/>
    <col min="6669" max="6669" width="0" style="52" hidden="1" customWidth="1"/>
    <col min="6670" max="6670" width="15" style="52" customWidth="1"/>
    <col min="6671" max="6671" width="14.28515625" style="52" customWidth="1"/>
    <col min="6672" max="6912" width="8.85546875" style="52"/>
    <col min="6913" max="6913" width="4.85546875" style="52" customWidth="1"/>
    <col min="6914" max="6914" width="35.85546875" style="52" customWidth="1"/>
    <col min="6915" max="6915" width="6.5703125" style="52" customWidth="1"/>
    <col min="6916" max="6916" width="8.140625" style="52" customWidth="1"/>
    <col min="6917" max="6917" width="7.42578125" style="52" customWidth="1"/>
    <col min="6918" max="6918" width="6.85546875" style="52" customWidth="1"/>
    <col min="6919" max="6919" width="13.85546875" style="52" customWidth="1"/>
    <col min="6920" max="6920" width="13.140625" style="52" customWidth="1"/>
    <col min="6921" max="6921" width="6.85546875" style="52" customWidth="1"/>
    <col min="6922" max="6922" width="7" style="52" customWidth="1"/>
    <col min="6923" max="6923" width="5.7109375" style="52" customWidth="1"/>
    <col min="6924" max="6924" width="22.7109375" style="52" customWidth="1"/>
    <col min="6925" max="6925" width="0" style="52" hidden="1" customWidth="1"/>
    <col min="6926" max="6926" width="15" style="52" customWidth="1"/>
    <col min="6927" max="6927" width="14.28515625" style="52" customWidth="1"/>
    <col min="6928" max="7168" width="8.85546875" style="52"/>
    <col min="7169" max="7169" width="4.85546875" style="52" customWidth="1"/>
    <col min="7170" max="7170" width="35.85546875" style="52" customWidth="1"/>
    <col min="7171" max="7171" width="6.5703125" style="52" customWidth="1"/>
    <col min="7172" max="7172" width="8.140625" style="52" customWidth="1"/>
    <col min="7173" max="7173" width="7.42578125" style="52" customWidth="1"/>
    <col min="7174" max="7174" width="6.85546875" style="52" customWidth="1"/>
    <col min="7175" max="7175" width="13.85546875" style="52" customWidth="1"/>
    <col min="7176" max="7176" width="13.140625" style="52" customWidth="1"/>
    <col min="7177" max="7177" width="6.85546875" style="52" customWidth="1"/>
    <col min="7178" max="7178" width="7" style="52" customWidth="1"/>
    <col min="7179" max="7179" width="5.7109375" style="52" customWidth="1"/>
    <col min="7180" max="7180" width="22.7109375" style="52" customWidth="1"/>
    <col min="7181" max="7181" width="0" style="52" hidden="1" customWidth="1"/>
    <col min="7182" max="7182" width="15" style="52" customWidth="1"/>
    <col min="7183" max="7183" width="14.28515625" style="52" customWidth="1"/>
    <col min="7184" max="7424" width="8.85546875" style="52"/>
    <col min="7425" max="7425" width="4.85546875" style="52" customWidth="1"/>
    <col min="7426" max="7426" width="35.85546875" style="52" customWidth="1"/>
    <col min="7427" max="7427" width="6.5703125" style="52" customWidth="1"/>
    <col min="7428" max="7428" width="8.140625" style="52" customWidth="1"/>
    <col min="7429" max="7429" width="7.42578125" style="52" customWidth="1"/>
    <col min="7430" max="7430" width="6.85546875" style="52" customWidth="1"/>
    <col min="7431" max="7431" width="13.85546875" style="52" customWidth="1"/>
    <col min="7432" max="7432" width="13.140625" style="52" customWidth="1"/>
    <col min="7433" max="7433" width="6.85546875" style="52" customWidth="1"/>
    <col min="7434" max="7434" width="7" style="52" customWidth="1"/>
    <col min="7435" max="7435" width="5.7109375" style="52" customWidth="1"/>
    <col min="7436" max="7436" width="22.7109375" style="52" customWidth="1"/>
    <col min="7437" max="7437" width="0" style="52" hidden="1" customWidth="1"/>
    <col min="7438" max="7438" width="15" style="52" customWidth="1"/>
    <col min="7439" max="7439" width="14.28515625" style="52" customWidth="1"/>
    <col min="7440" max="7680" width="8.85546875" style="52"/>
    <col min="7681" max="7681" width="4.85546875" style="52" customWidth="1"/>
    <col min="7682" max="7682" width="35.85546875" style="52" customWidth="1"/>
    <col min="7683" max="7683" width="6.5703125" style="52" customWidth="1"/>
    <col min="7684" max="7684" width="8.140625" style="52" customWidth="1"/>
    <col min="7685" max="7685" width="7.42578125" style="52" customWidth="1"/>
    <col min="7686" max="7686" width="6.85546875" style="52" customWidth="1"/>
    <col min="7687" max="7687" width="13.85546875" style="52" customWidth="1"/>
    <col min="7688" max="7688" width="13.140625" style="52" customWidth="1"/>
    <col min="7689" max="7689" width="6.85546875" style="52" customWidth="1"/>
    <col min="7690" max="7690" width="7" style="52" customWidth="1"/>
    <col min="7691" max="7691" width="5.7109375" style="52" customWidth="1"/>
    <col min="7692" max="7692" width="22.7109375" style="52" customWidth="1"/>
    <col min="7693" max="7693" width="0" style="52" hidden="1" customWidth="1"/>
    <col min="7694" max="7694" width="15" style="52" customWidth="1"/>
    <col min="7695" max="7695" width="14.28515625" style="52" customWidth="1"/>
    <col min="7696" max="7936" width="8.85546875" style="52"/>
    <col min="7937" max="7937" width="4.85546875" style="52" customWidth="1"/>
    <col min="7938" max="7938" width="35.85546875" style="52" customWidth="1"/>
    <col min="7939" max="7939" width="6.5703125" style="52" customWidth="1"/>
    <col min="7940" max="7940" width="8.140625" style="52" customWidth="1"/>
    <col min="7941" max="7941" width="7.42578125" style="52" customWidth="1"/>
    <col min="7942" max="7942" width="6.85546875" style="52" customWidth="1"/>
    <col min="7943" max="7943" width="13.85546875" style="52" customWidth="1"/>
    <col min="7944" max="7944" width="13.140625" style="52" customWidth="1"/>
    <col min="7945" max="7945" width="6.85546875" style="52" customWidth="1"/>
    <col min="7946" max="7946" width="7" style="52" customWidth="1"/>
    <col min="7947" max="7947" width="5.7109375" style="52" customWidth="1"/>
    <col min="7948" max="7948" width="22.7109375" style="52" customWidth="1"/>
    <col min="7949" max="7949" width="0" style="52" hidden="1" customWidth="1"/>
    <col min="7950" max="7950" width="15" style="52" customWidth="1"/>
    <col min="7951" max="7951" width="14.28515625" style="52" customWidth="1"/>
    <col min="7952" max="8192" width="8.85546875" style="52"/>
    <col min="8193" max="8193" width="4.85546875" style="52" customWidth="1"/>
    <col min="8194" max="8194" width="35.85546875" style="52" customWidth="1"/>
    <col min="8195" max="8195" width="6.5703125" style="52" customWidth="1"/>
    <col min="8196" max="8196" width="8.140625" style="52" customWidth="1"/>
    <col min="8197" max="8197" width="7.42578125" style="52" customWidth="1"/>
    <col min="8198" max="8198" width="6.85546875" style="52" customWidth="1"/>
    <col min="8199" max="8199" width="13.85546875" style="52" customWidth="1"/>
    <col min="8200" max="8200" width="13.140625" style="52" customWidth="1"/>
    <col min="8201" max="8201" width="6.85546875" style="52" customWidth="1"/>
    <col min="8202" max="8202" width="7" style="52" customWidth="1"/>
    <col min="8203" max="8203" width="5.7109375" style="52" customWidth="1"/>
    <col min="8204" max="8204" width="22.7109375" style="52" customWidth="1"/>
    <col min="8205" max="8205" width="0" style="52" hidden="1" customWidth="1"/>
    <col min="8206" max="8206" width="15" style="52" customWidth="1"/>
    <col min="8207" max="8207" width="14.28515625" style="52" customWidth="1"/>
    <col min="8208" max="8448" width="8.85546875" style="52"/>
    <col min="8449" max="8449" width="4.85546875" style="52" customWidth="1"/>
    <col min="8450" max="8450" width="35.85546875" style="52" customWidth="1"/>
    <col min="8451" max="8451" width="6.5703125" style="52" customWidth="1"/>
    <col min="8452" max="8452" width="8.140625" style="52" customWidth="1"/>
    <col min="8453" max="8453" width="7.42578125" style="52" customWidth="1"/>
    <col min="8454" max="8454" width="6.85546875" style="52" customWidth="1"/>
    <col min="8455" max="8455" width="13.85546875" style="52" customWidth="1"/>
    <col min="8456" max="8456" width="13.140625" style="52" customWidth="1"/>
    <col min="8457" max="8457" width="6.85546875" style="52" customWidth="1"/>
    <col min="8458" max="8458" width="7" style="52" customWidth="1"/>
    <col min="8459" max="8459" width="5.7109375" style="52" customWidth="1"/>
    <col min="8460" max="8460" width="22.7109375" style="52" customWidth="1"/>
    <col min="8461" max="8461" width="0" style="52" hidden="1" customWidth="1"/>
    <col min="8462" max="8462" width="15" style="52" customWidth="1"/>
    <col min="8463" max="8463" width="14.28515625" style="52" customWidth="1"/>
    <col min="8464" max="8704" width="8.85546875" style="52"/>
    <col min="8705" max="8705" width="4.85546875" style="52" customWidth="1"/>
    <col min="8706" max="8706" width="35.85546875" style="52" customWidth="1"/>
    <col min="8707" max="8707" width="6.5703125" style="52" customWidth="1"/>
    <col min="8708" max="8708" width="8.140625" style="52" customWidth="1"/>
    <col min="8709" max="8709" width="7.42578125" style="52" customWidth="1"/>
    <col min="8710" max="8710" width="6.85546875" style="52" customWidth="1"/>
    <col min="8711" max="8711" width="13.85546875" style="52" customWidth="1"/>
    <col min="8712" max="8712" width="13.140625" style="52" customWidth="1"/>
    <col min="8713" max="8713" width="6.85546875" style="52" customWidth="1"/>
    <col min="8714" max="8714" width="7" style="52" customWidth="1"/>
    <col min="8715" max="8715" width="5.7109375" style="52" customWidth="1"/>
    <col min="8716" max="8716" width="22.7109375" style="52" customWidth="1"/>
    <col min="8717" max="8717" width="0" style="52" hidden="1" customWidth="1"/>
    <col min="8718" max="8718" width="15" style="52" customWidth="1"/>
    <col min="8719" max="8719" width="14.28515625" style="52" customWidth="1"/>
    <col min="8720" max="8960" width="8.85546875" style="52"/>
    <col min="8961" max="8961" width="4.85546875" style="52" customWidth="1"/>
    <col min="8962" max="8962" width="35.85546875" style="52" customWidth="1"/>
    <col min="8963" max="8963" width="6.5703125" style="52" customWidth="1"/>
    <col min="8964" max="8964" width="8.140625" style="52" customWidth="1"/>
    <col min="8965" max="8965" width="7.42578125" style="52" customWidth="1"/>
    <col min="8966" max="8966" width="6.85546875" style="52" customWidth="1"/>
    <col min="8967" max="8967" width="13.85546875" style="52" customWidth="1"/>
    <col min="8968" max="8968" width="13.140625" style="52" customWidth="1"/>
    <col min="8969" max="8969" width="6.85546875" style="52" customWidth="1"/>
    <col min="8970" max="8970" width="7" style="52" customWidth="1"/>
    <col min="8971" max="8971" width="5.7109375" style="52" customWidth="1"/>
    <col min="8972" max="8972" width="22.7109375" style="52" customWidth="1"/>
    <col min="8973" max="8973" width="0" style="52" hidden="1" customWidth="1"/>
    <col min="8974" max="8974" width="15" style="52" customWidth="1"/>
    <col min="8975" max="8975" width="14.28515625" style="52" customWidth="1"/>
    <col min="8976" max="9216" width="8.85546875" style="52"/>
    <col min="9217" max="9217" width="4.85546875" style="52" customWidth="1"/>
    <col min="9218" max="9218" width="35.85546875" style="52" customWidth="1"/>
    <col min="9219" max="9219" width="6.5703125" style="52" customWidth="1"/>
    <col min="9220" max="9220" width="8.140625" style="52" customWidth="1"/>
    <col min="9221" max="9221" width="7.42578125" style="52" customWidth="1"/>
    <col min="9222" max="9222" width="6.85546875" style="52" customWidth="1"/>
    <col min="9223" max="9223" width="13.85546875" style="52" customWidth="1"/>
    <col min="9224" max="9224" width="13.140625" style="52" customWidth="1"/>
    <col min="9225" max="9225" width="6.85546875" style="52" customWidth="1"/>
    <col min="9226" max="9226" width="7" style="52" customWidth="1"/>
    <col min="9227" max="9227" width="5.7109375" style="52" customWidth="1"/>
    <col min="9228" max="9228" width="22.7109375" style="52" customWidth="1"/>
    <col min="9229" max="9229" width="0" style="52" hidden="1" customWidth="1"/>
    <col min="9230" max="9230" width="15" style="52" customWidth="1"/>
    <col min="9231" max="9231" width="14.28515625" style="52" customWidth="1"/>
    <col min="9232" max="9472" width="8.85546875" style="52"/>
    <col min="9473" max="9473" width="4.85546875" style="52" customWidth="1"/>
    <col min="9474" max="9474" width="35.85546875" style="52" customWidth="1"/>
    <col min="9475" max="9475" width="6.5703125" style="52" customWidth="1"/>
    <col min="9476" max="9476" width="8.140625" style="52" customWidth="1"/>
    <col min="9477" max="9477" width="7.42578125" style="52" customWidth="1"/>
    <col min="9478" max="9478" width="6.85546875" style="52" customWidth="1"/>
    <col min="9479" max="9479" width="13.85546875" style="52" customWidth="1"/>
    <col min="9480" max="9480" width="13.140625" style="52" customWidth="1"/>
    <col min="9481" max="9481" width="6.85546875" style="52" customWidth="1"/>
    <col min="9482" max="9482" width="7" style="52" customWidth="1"/>
    <col min="9483" max="9483" width="5.7109375" style="52" customWidth="1"/>
    <col min="9484" max="9484" width="22.7109375" style="52" customWidth="1"/>
    <col min="9485" max="9485" width="0" style="52" hidden="1" customWidth="1"/>
    <col min="9486" max="9486" width="15" style="52" customWidth="1"/>
    <col min="9487" max="9487" width="14.28515625" style="52" customWidth="1"/>
    <col min="9488" max="9728" width="8.85546875" style="52"/>
    <col min="9729" max="9729" width="4.85546875" style="52" customWidth="1"/>
    <col min="9730" max="9730" width="35.85546875" style="52" customWidth="1"/>
    <col min="9731" max="9731" width="6.5703125" style="52" customWidth="1"/>
    <col min="9732" max="9732" width="8.140625" style="52" customWidth="1"/>
    <col min="9733" max="9733" width="7.42578125" style="52" customWidth="1"/>
    <col min="9734" max="9734" width="6.85546875" style="52" customWidth="1"/>
    <col min="9735" max="9735" width="13.85546875" style="52" customWidth="1"/>
    <col min="9736" max="9736" width="13.140625" style="52" customWidth="1"/>
    <col min="9737" max="9737" width="6.85546875" style="52" customWidth="1"/>
    <col min="9738" max="9738" width="7" style="52" customWidth="1"/>
    <col min="9739" max="9739" width="5.7109375" style="52" customWidth="1"/>
    <col min="9740" max="9740" width="22.7109375" style="52" customWidth="1"/>
    <col min="9741" max="9741" width="0" style="52" hidden="1" customWidth="1"/>
    <col min="9742" max="9742" width="15" style="52" customWidth="1"/>
    <col min="9743" max="9743" width="14.28515625" style="52" customWidth="1"/>
    <col min="9744" max="9984" width="8.85546875" style="52"/>
    <col min="9985" max="9985" width="4.85546875" style="52" customWidth="1"/>
    <col min="9986" max="9986" width="35.85546875" style="52" customWidth="1"/>
    <col min="9987" max="9987" width="6.5703125" style="52" customWidth="1"/>
    <col min="9988" max="9988" width="8.140625" style="52" customWidth="1"/>
    <col min="9989" max="9989" width="7.42578125" style="52" customWidth="1"/>
    <col min="9990" max="9990" width="6.85546875" style="52" customWidth="1"/>
    <col min="9991" max="9991" width="13.85546875" style="52" customWidth="1"/>
    <col min="9992" max="9992" width="13.140625" style="52" customWidth="1"/>
    <col min="9993" max="9993" width="6.85546875" style="52" customWidth="1"/>
    <col min="9994" max="9994" width="7" style="52" customWidth="1"/>
    <col min="9995" max="9995" width="5.7109375" style="52" customWidth="1"/>
    <col min="9996" max="9996" width="22.7109375" style="52" customWidth="1"/>
    <col min="9997" max="9997" width="0" style="52" hidden="1" customWidth="1"/>
    <col min="9998" max="9998" width="15" style="52" customWidth="1"/>
    <col min="9999" max="9999" width="14.28515625" style="52" customWidth="1"/>
    <col min="10000" max="10240" width="8.85546875" style="52"/>
    <col min="10241" max="10241" width="4.85546875" style="52" customWidth="1"/>
    <col min="10242" max="10242" width="35.85546875" style="52" customWidth="1"/>
    <col min="10243" max="10243" width="6.5703125" style="52" customWidth="1"/>
    <col min="10244" max="10244" width="8.140625" style="52" customWidth="1"/>
    <col min="10245" max="10245" width="7.42578125" style="52" customWidth="1"/>
    <col min="10246" max="10246" width="6.85546875" style="52" customWidth="1"/>
    <col min="10247" max="10247" width="13.85546875" style="52" customWidth="1"/>
    <col min="10248" max="10248" width="13.140625" style="52" customWidth="1"/>
    <col min="10249" max="10249" width="6.85546875" style="52" customWidth="1"/>
    <col min="10250" max="10250" width="7" style="52" customWidth="1"/>
    <col min="10251" max="10251" width="5.7109375" style="52" customWidth="1"/>
    <col min="10252" max="10252" width="22.7109375" style="52" customWidth="1"/>
    <col min="10253" max="10253" width="0" style="52" hidden="1" customWidth="1"/>
    <col min="10254" max="10254" width="15" style="52" customWidth="1"/>
    <col min="10255" max="10255" width="14.28515625" style="52" customWidth="1"/>
    <col min="10256" max="10496" width="8.85546875" style="52"/>
    <col min="10497" max="10497" width="4.85546875" style="52" customWidth="1"/>
    <col min="10498" max="10498" width="35.85546875" style="52" customWidth="1"/>
    <col min="10499" max="10499" width="6.5703125" style="52" customWidth="1"/>
    <col min="10500" max="10500" width="8.140625" style="52" customWidth="1"/>
    <col min="10501" max="10501" width="7.42578125" style="52" customWidth="1"/>
    <col min="10502" max="10502" width="6.85546875" style="52" customWidth="1"/>
    <col min="10503" max="10503" width="13.85546875" style="52" customWidth="1"/>
    <col min="10504" max="10504" width="13.140625" style="52" customWidth="1"/>
    <col min="10505" max="10505" width="6.85546875" style="52" customWidth="1"/>
    <col min="10506" max="10506" width="7" style="52" customWidth="1"/>
    <col min="10507" max="10507" width="5.7109375" style="52" customWidth="1"/>
    <col min="10508" max="10508" width="22.7109375" style="52" customWidth="1"/>
    <col min="10509" max="10509" width="0" style="52" hidden="1" customWidth="1"/>
    <col min="10510" max="10510" width="15" style="52" customWidth="1"/>
    <col min="10511" max="10511" width="14.28515625" style="52" customWidth="1"/>
    <col min="10512" max="10752" width="8.85546875" style="52"/>
    <col min="10753" max="10753" width="4.85546875" style="52" customWidth="1"/>
    <col min="10754" max="10754" width="35.85546875" style="52" customWidth="1"/>
    <col min="10755" max="10755" width="6.5703125" style="52" customWidth="1"/>
    <col min="10756" max="10756" width="8.140625" style="52" customWidth="1"/>
    <col min="10757" max="10757" width="7.42578125" style="52" customWidth="1"/>
    <col min="10758" max="10758" width="6.85546875" style="52" customWidth="1"/>
    <col min="10759" max="10759" width="13.85546875" style="52" customWidth="1"/>
    <col min="10760" max="10760" width="13.140625" style="52" customWidth="1"/>
    <col min="10761" max="10761" width="6.85546875" style="52" customWidth="1"/>
    <col min="10762" max="10762" width="7" style="52" customWidth="1"/>
    <col min="10763" max="10763" width="5.7109375" style="52" customWidth="1"/>
    <col min="10764" max="10764" width="22.7109375" style="52" customWidth="1"/>
    <col min="10765" max="10765" width="0" style="52" hidden="1" customWidth="1"/>
    <col min="10766" max="10766" width="15" style="52" customWidth="1"/>
    <col min="10767" max="10767" width="14.28515625" style="52" customWidth="1"/>
    <col min="10768" max="11008" width="8.85546875" style="52"/>
    <col min="11009" max="11009" width="4.85546875" style="52" customWidth="1"/>
    <col min="11010" max="11010" width="35.85546875" style="52" customWidth="1"/>
    <col min="11011" max="11011" width="6.5703125" style="52" customWidth="1"/>
    <col min="11012" max="11012" width="8.140625" style="52" customWidth="1"/>
    <col min="11013" max="11013" width="7.42578125" style="52" customWidth="1"/>
    <col min="11014" max="11014" width="6.85546875" style="52" customWidth="1"/>
    <col min="11015" max="11015" width="13.85546875" style="52" customWidth="1"/>
    <col min="11016" max="11016" width="13.140625" style="52" customWidth="1"/>
    <col min="11017" max="11017" width="6.85546875" style="52" customWidth="1"/>
    <col min="11018" max="11018" width="7" style="52" customWidth="1"/>
    <col min="11019" max="11019" width="5.7109375" style="52" customWidth="1"/>
    <col min="11020" max="11020" width="22.7109375" style="52" customWidth="1"/>
    <col min="11021" max="11021" width="0" style="52" hidden="1" customWidth="1"/>
    <col min="11022" max="11022" width="15" style="52" customWidth="1"/>
    <col min="11023" max="11023" width="14.28515625" style="52" customWidth="1"/>
    <col min="11024" max="11264" width="8.85546875" style="52"/>
    <col min="11265" max="11265" width="4.85546875" style="52" customWidth="1"/>
    <col min="11266" max="11266" width="35.85546875" style="52" customWidth="1"/>
    <col min="11267" max="11267" width="6.5703125" style="52" customWidth="1"/>
    <col min="11268" max="11268" width="8.140625" style="52" customWidth="1"/>
    <col min="11269" max="11269" width="7.42578125" style="52" customWidth="1"/>
    <col min="11270" max="11270" width="6.85546875" style="52" customWidth="1"/>
    <col min="11271" max="11271" width="13.85546875" style="52" customWidth="1"/>
    <col min="11272" max="11272" width="13.140625" style="52" customWidth="1"/>
    <col min="11273" max="11273" width="6.85546875" style="52" customWidth="1"/>
    <col min="11274" max="11274" width="7" style="52" customWidth="1"/>
    <col min="11275" max="11275" width="5.7109375" style="52" customWidth="1"/>
    <col min="11276" max="11276" width="22.7109375" style="52" customWidth="1"/>
    <col min="11277" max="11277" width="0" style="52" hidden="1" customWidth="1"/>
    <col min="11278" max="11278" width="15" style="52" customWidth="1"/>
    <col min="11279" max="11279" width="14.28515625" style="52" customWidth="1"/>
    <col min="11280" max="11520" width="8.85546875" style="52"/>
    <col min="11521" max="11521" width="4.85546875" style="52" customWidth="1"/>
    <col min="11522" max="11522" width="35.85546875" style="52" customWidth="1"/>
    <col min="11523" max="11523" width="6.5703125" style="52" customWidth="1"/>
    <col min="11524" max="11524" width="8.140625" style="52" customWidth="1"/>
    <col min="11525" max="11525" width="7.42578125" style="52" customWidth="1"/>
    <col min="11526" max="11526" width="6.85546875" style="52" customWidth="1"/>
    <col min="11527" max="11527" width="13.85546875" style="52" customWidth="1"/>
    <col min="11528" max="11528" width="13.140625" style="52" customWidth="1"/>
    <col min="11529" max="11529" width="6.85546875" style="52" customWidth="1"/>
    <col min="11530" max="11530" width="7" style="52" customWidth="1"/>
    <col min="11531" max="11531" width="5.7109375" style="52" customWidth="1"/>
    <col min="11532" max="11532" width="22.7109375" style="52" customWidth="1"/>
    <col min="11533" max="11533" width="0" style="52" hidden="1" customWidth="1"/>
    <col min="11534" max="11534" width="15" style="52" customWidth="1"/>
    <col min="11535" max="11535" width="14.28515625" style="52" customWidth="1"/>
    <col min="11536" max="11776" width="8.85546875" style="52"/>
    <col min="11777" max="11777" width="4.85546875" style="52" customWidth="1"/>
    <col min="11778" max="11778" width="35.85546875" style="52" customWidth="1"/>
    <col min="11779" max="11779" width="6.5703125" style="52" customWidth="1"/>
    <col min="11780" max="11780" width="8.140625" style="52" customWidth="1"/>
    <col min="11781" max="11781" width="7.42578125" style="52" customWidth="1"/>
    <col min="11782" max="11782" width="6.85546875" style="52" customWidth="1"/>
    <col min="11783" max="11783" width="13.85546875" style="52" customWidth="1"/>
    <col min="11784" max="11784" width="13.140625" style="52" customWidth="1"/>
    <col min="11785" max="11785" width="6.85546875" style="52" customWidth="1"/>
    <col min="11786" max="11786" width="7" style="52" customWidth="1"/>
    <col min="11787" max="11787" width="5.7109375" style="52" customWidth="1"/>
    <col min="11788" max="11788" width="22.7109375" style="52" customWidth="1"/>
    <col min="11789" max="11789" width="0" style="52" hidden="1" customWidth="1"/>
    <col min="11790" max="11790" width="15" style="52" customWidth="1"/>
    <col min="11791" max="11791" width="14.28515625" style="52" customWidth="1"/>
    <col min="11792" max="12032" width="8.85546875" style="52"/>
    <col min="12033" max="12033" width="4.85546875" style="52" customWidth="1"/>
    <col min="12034" max="12034" width="35.85546875" style="52" customWidth="1"/>
    <col min="12035" max="12035" width="6.5703125" style="52" customWidth="1"/>
    <col min="12036" max="12036" width="8.140625" style="52" customWidth="1"/>
    <col min="12037" max="12037" width="7.42578125" style="52" customWidth="1"/>
    <col min="12038" max="12038" width="6.85546875" style="52" customWidth="1"/>
    <col min="12039" max="12039" width="13.85546875" style="52" customWidth="1"/>
    <col min="12040" max="12040" width="13.140625" style="52" customWidth="1"/>
    <col min="12041" max="12041" width="6.85546875" style="52" customWidth="1"/>
    <col min="12042" max="12042" width="7" style="52" customWidth="1"/>
    <col min="12043" max="12043" width="5.7109375" style="52" customWidth="1"/>
    <col min="12044" max="12044" width="22.7109375" style="52" customWidth="1"/>
    <col min="12045" max="12045" width="0" style="52" hidden="1" customWidth="1"/>
    <col min="12046" max="12046" width="15" style="52" customWidth="1"/>
    <col min="12047" max="12047" width="14.28515625" style="52" customWidth="1"/>
    <col min="12048" max="12288" width="8.85546875" style="52"/>
    <col min="12289" max="12289" width="4.85546875" style="52" customWidth="1"/>
    <col min="12290" max="12290" width="35.85546875" style="52" customWidth="1"/>
    <col min="12291" max="12291" width="6.5703125" style="52" customWidth="1"/>
    <col min="12292" max="12292" width="8.140625" style="52" customWidth="1"/>
    <col min="12293" max="12293" width="7.42578125" style="52" customWidth="1"/>
    <col min="12294" max="12294" width="6.85546875" style="52" customWidth="1"/>
    <col min="12295" max="12295" width="13.85546875" style="52" customWidth="1"/>
    <col min="12296" max="12296" width="13.140625" style="52" customWidth="1"/>
    <col min="12297" max="12297" width="6.85546875" style="52" customWidth="1"/>
    <col min="12298" max="12298" width="7" style="52" customWidth="1"/>
    <col min="12299" max="12299" width="5.7109375" style="52" customWidth="1"/>
    <col min="12300" max="12300" width="22.7109375" style="52" customWidth="1"/>
    <col min="12301" max="12301" width="0" style="52" hidden="1" customWidth="1"/>
    <col min="12302" max="12302" width="15" style="52" customWidth="1"/>
    <col min="12303" max="12303" width="14.28515625" style="52" customWidth="1"/>
    <col min="12304" max="12544" width="8.85546875" style="52"/>
    <col min="12545" max="12545" width="4.85546875" style="52" customWidth="1"/>
    <col min="12546" max="12546" width="35.85546875" style="52" customWidth="1"/>
    <col min="12547" max="12547" width="6.5703125" style="52" customWidth="1"/>
    <col min="12548" max="12548" width="8.140625" style="52" customWidth="1"/>
    <col min="12549" max="12549" width="7.42578125" style="52" customWidth="1"/>
    <col min="12550" max="12550" width="6.85546875" style="52" customWidth="1"/>
    <col min="12551" max="12551" width="13.85546875" style="52" customWidth="1"/>
    <col min="12552" max="12552" width="13.140625" style="52" customWidth="1"/>
    <col min="12553" max="12553" width="6.85546875" style="52" customWidth="1"/>
    <col min="12554" max="12554" width="7" style="52" customWidth="1"/>
    <col min="12555" max="12555" width="5.7109375" style="52" customWidth="1"/>
    <col min="12556" max="12556" width="22.7109375" style="52" customWidth="1"/>
    <col min="12557" max="12557" width="0" style="52" hidden="1" customWidth="1"/>
    <col min="12558" max="12558" width="15" style="52" customWidth="1"/>
    <col min="12559" max="12559" width="14.28515625" style="52" customWidth="1"/>
    <col min="12560" max="12800" width="8.85546875" style="52"/>
    <col min="12801" max="12801" width="4.85546875" style="52" customWidth="1"/>
    <col min="12802" max="12802" width="35.85546875" style="52" customWidth="1"/>
    <col min="12803" max="12803" width="6.5703125" style="52" customWidth="1"/>
    <col min="12804" max="12804" width="8.140625" style="52" customWidth="1"/>
    <col min="12805" max="12805" width="7.42578125" style="52" customWidth="1"/>
    <col min="12806" max="12806" width="6.85546875" style="52" customWidth="1"/>
    <col min="12807" max="12807" width="13.85546875" style="52" customWidth="1"/>
    <col min="12808" max="12808" width="13.140625" style="52" customWidth="1"/>
    <col min="12809" max="12809" width="6.85546875" style="52" customWidth="1"/>
    <col min="12810" max="12810" width="7" style="52" customWidth="1"/>
    <col min="12811" max="12811" width="5.7109375" style="52" customWidth="1"/>
    <col min="12812" max="12812" width="22.7109375" style="52" customWidth="1"/>
    <col min="12813" max="12813" width="0" style="52" hidden="1" customWidth="1"/>
    <col min="12814" max="12814" width="15" style="52" customWidth="1"/>
    <col min="12815" max="12815" width="14.28515625" style="52" customWidth="1"/>
    <col min="12816" max="13056" width="8.85546875" style="52"/>
    <col min="13057" max="13057" width="4.85546875" style="52" customWidth="1"/>
    <col min="13058" max="13058" width="35.85546875" style="52" customWidth="1"/>
    <col min="13059" max="13059" width="6.5703125" style="52" customWidth="1"/>
    <col min="13060" max="13060" width="8.140625" style="52" customWidth="1"/>
    <col min="13061" max="13061" width="7.42578125" style="52" customWidth="1"/>
    <col min="13062" max="13062" width="6.85546875" style="52" customWidth="1"/>
    <col min="13063" max="13063" width="13.85546875" style="52" customWidth="1"/>
    <col min="13064" max="13064" width="13.140625" style="52" customWidth="1"/>
    <col min="13065" max="13065" width="6.85546875" style="52" customWidth="1"/>
    <col min="13066" max="13066" width="7" style="52" customWidth="1"/>
    <col min="13067" max="13067" width="5.7109375" style="52" customWidth="1"/>
    <col min="13068" max="13068" width="22.7109375" style="52" customWidth="1"/>
    <col min="13069" max="13069" width="0" style="52" hidden="1" customWidth="1"/>
    <col min="13070" max="13070" width="15" style="52" customWidth="1"/>
    <col min="13071" max="13071" width="14.28515625" style="52" customWidth="1"/>
    <col min="13072" max="13312" width="8.85546875" style="52"/>
    <col min="13313" max="13313" width="4.85546875" style="52" customWidth="1"/>
    <col min="13314" max="13314" width="35.85546875" style="52" customWidth="1"/>
    <col min="13315" max="13315" width="6.5703125" style="52" customWidth="1"/>
    <col min="13316" max="13316" width="8.140625" style="52" customWidth="1"/>
    <col min="13317" max="13317" width="7.42578125" style="52" customWidth="1"/>
    <col min="13318" max="13318" width="6.85546875" style="52" customWidth="1"/>
    <col min="13319" max="13319" width="13.85546875" style="52" customWidth="1"/>
    <col min="13320" max="13320" width="13.140625" style="52" customWidth="1"/>
    <col min="13321" max="13321" width="6.85546875" style="52" customWidth="1"/>
    <col min="13322" max="13322" width="7" style="52" customWidth="1"/>
    <col min="13323" max="13323" width="5.7109375" style="52" customWidth="1"/>
    <col min="13324" max="13324" width="22.7109375" style="52" customWidth="1"/>
    <col min="13325" max="13325" width="0" style="52" hidden="1" customWidth="1"/>
    <col min="13326" max="13326" width="15" style="52" customWidth="1"/>
    <col min="13327" max="13327" width="14.28515625" style="52" customWidth="1"/>
    <col min="13328" max="13568" width="8.85546875" style="52"/>
    <col min="13569" max="13569" width="4.85546875" style="52" customWidth="1"/>
    <col min="13570" max="13570" width="35.85546875" style="52" customWidth="1"/>
    <col min="13571" max="13571" width="6.5703125" style="52" customWidth="1"/>
    <col min="13572" max="13572" width="8.140625" style="52" customWidth="1"/>
    <col min="13573" max="13573" width="7.42578125" style="52" customWidth="1"/>
    <col min="13574" max="13574" width="6.85546875" style="52" customWidth="1"/>
    <col min="13575" max="13575" width="13.85546875" style="52" customWidth="1"/>
    <col min="13576" max="13576" width="13.140625" style="52" customWidth="1"/>
    <col min="13577" max="13577" width="6.85546875" style="52" customWidth="1"/>
    <col min="13578" max="13578" width="7" style="52" customWidth="1"/>
    <col min="13579" max="13579" width="5.7109375" style="52" customWidth="1"/>
    <col min="13580" max="13580" width="22.7109375" style="52" customWidth="1"/>
    <col min="13581" max="13581" width="0" style="52" hidden="1" customWidth="1"/>
    <col min="13582" max="13582" width="15" style="52" customWidth="1"/>
    <col min="13583" max="13583" width="14.28515625" style="52" customWidth="1"/>
    <col min="13584" max="13824" width="8.85546875" style="52"/>
    <col min="13825" max="13825" width="4.85546875" style="52" customWidth="1"/>
    <col min="13826" max="13826" width="35.85546875" style="52" customWidth="1"/>
    <col min="13827" max="13827" width="6.5703125" style="52" customWidth="1"/>
    <col min="13828" max="13828" width="8.140625" style="52" customWidth="1"/>
    <col min="13829" max="13829" width="7.42578125" style="52" customWidth="1"/>
    <col min="13830" max="13830" width="6.85546875" style="52" customWidth="1"/>
    <col min="13831" max="13831" width="13.85546875" style="52" customWidth="1"/>
    <col min="13832" max="13832" width="13.140625" style="52" customWidth="1"/>
    <col min="13833" max="13833" width="6.85546875" style="52" customWidth="1"/>
    <col min="13834" max="13834" width="7" style="52" customWidth="1"/>
    <col min="13835" max="13835" width="5.7109375" style="52" customWidth="1"/>
    <col min="13836" max="13836" width="22.7109375" style="52" customWidth="1"/>
    <col min="13837" max="13837" width="0" style="52" hidden="1" customWidth="1"/>
    <col min="13838" max="13838" width="15" style="52" customWidth="1"/>
    <col min="13839" max="13839" width="14.28515625" style="52" customWidth="1"/>
    <col min="13840" max="14080" width="8.85546875" style="52"/>
    <col min="14081" max="14081" width="4.85546875" style="52" customWidth="1"/>
    <col min="14082" max="14082" width="35.85546875" style="52" customWidth="1"/>
    <col min="14083" max="14083" width="6.5703125" style="52" customWidth="1"/>
    <col min="14084" max="14084" width="8.140625" style="52" customWidth="1"/>
    <col min="14085" max="14085" width="7.42578125" style="52" customWidth="1"/>
    <col min="14086" max="14086" width="6.85546875" style="52" customWidth="1"/>
    <col min="14087" max="14087" width="13.85546875" style="52" customWidth="1"/>
    <col min="14088" max="14088" width="13.140625" style="52" customWidth="1"/>
    <col min="14089" max="14089" width="6.85546875" style="52" customWidth="1"/>
    <col min="14090" max="14090" width="7" style="52" customWidth="1"/>
    <col min="14091" max="14091" width="5.7109375" style="52" customWidth="1"/>
    <col min="14092" max="14092" width="22.7109375" style="52" customWidth="1"/>
    <col min="14093" max="14093" width="0" style="52" hidden="1" customWidth="1"/>
    <col min="14094" max="14094" width="15" style="52" customWidth="1"/>
    <col min="14095" max="14095" width="14.28515625" style="52" customWidth="1"/>
    <col min="14096" max="14336" width="8.85546875" style="52"/>
    <col min="14337" max="14337" width="4.85546875" style="52" customWidth="1"/>
    <col min="14338" max="14338" width="35.85546875" style="52" customWidth="1"/>
    <col min="14339" max="14339" width="6.5703125" style="52" customWidth="1"/>
    <col min="14340" max="14340" width="8.140625" style="52" customWidth="1"/>
    <col min="14341" max="14341" width="7.42578125" style="52" customWidth="1"/>
    <col min="14342" max="14342" width="6.85546875" style="52" customWidth="1"/>
    <col min="14343" max="14343" width="13.85546875" style="52" customWidth="1"/>
    <col min="14344" max="14344" width="13.140625" style="52" customWidth="1"/>
    <col min="14345" max="14345" width="6.85546875" style="52" customWidth="1"/>
    <col min="14346" max="14346" width="7" style="52" customWidth="1"/>
    <col min="14347" max="14347" width="5.7109375" style="52" customWidth="1"/>
    <col min="14348" max="14348" width="22.7109375" style="52" customWidth="1"/>
    <col min="14349" max="14349" width="0" style="52" hidden="1" customWidth="1"/>
    <col min="14350" max="14350" width="15" style="52" customWidth="1"/>
    <col min="14351" max="14351" width="14.28515625" style="52" customWidth="1"/>
    <col min="14352" max="14592" width="8.85546875" style="52"/>
    <col min="14593" max="14593" width="4.85546875" style="52" customWidth="1"/>
    <col min="14594" max="14594" width="35.85546875" style="52" customWidth="1"/>
    <col min="14595" max="14595" width="6.5703125" style="52" customWidth="1"/>
    <col min="14596" max="14596" width="8.140625" style="52" customWidth="1"/>
    <col min="14597" max="14597" width="7.42578125" style="52" customWidth="1"/>
    <col min="14598" max="14598" width="6.85546875" style="52" customWidth="1"/>
    <col min="14599" max="14599" width="13.85546875" style="52" customWidth="1"/>
    <col min="14600" max="14600" width="13.140625" style="52" customWidth="1"/>
    <col min="14601" max="14601" width="6.85546875" style="52" customWidth="1"/>
    <col min="14602" max="14602" width="7" style="52" customWidth="1"/>
    <col min="14603" max="14603" width="5.7109375" style="52" customWidth="1"/>
    <col min="14604" max="14604" width="22.7109375" style="52" customWidth="1"/>
    <col min="14605" max="14605" width="0" style="52" hidden="1" customWidth="1"/>
    <col min="14606" max="14606" width="15" style="52" customWidth="1"/>
    <col min="14607" max="14607" width="14.28515625" style="52" customWidth="1"/>
    <col min="14608" max="14848" width="8.85546875" style="52"/>
    <col min="14849" max="14849" width="4.85546875" style="52" customWidth="1"/>
    <col min="14850" max="14850" width="35.85546875" style="52" customWidth="1"/>
    <col min="14851" max="14851" width="6.5703125" style="52" customWidth="1"/>
    <col min="14852" max="14852" width="8.140625" style="52" customWidth="1"/>
    <col min="14853" max="14853" width="7.42578125" style="52" customWidth="1"/>
    <col min="14854" max="14854" width="6.85546875" style="52" customWidth="1"/>
    <col min="14855" max="14855" width="13.85546875" style="52" customWidth="1"/>
    <col min="14856" max="14856" width="13.140625" style="52" customWidth="1"/>
    <col min="14857" max="14857" width="6.85546875" style="52" customWidth="1"/>
    <col min="14858" max="14858" width="7" style="52" customWidth="1"/>
    <col min="14859" max="14859" width="5.7109375" style="52" customWidth="1"/>
    <col min="14860" max="14860" width="22.7109375" style="52" customWidth="1"/>
    <col min="14861" max="14861" width="0" style="52" hidden="1" customWidth="1"/>
    <col min="14862" max="14862" width="15" style="52" customWidth="1"/>
    <col min="14863" max="14863" width="14.28515625" style="52" customWidth="1"/>
    <col min="14864" max="15104" width="8.85546875" style="52"/>
    <col min="15105" max="15105" width="4.85546875" style="52" customWidth="1"/>
    <col min="15106" max="15106" width="35.85546875" style="52" customWidth="1"/>
    <col min="15107" max="15107" width="6.5703125" style="52" customWidth="1"/>
    <col min="15108" max="15108" width="8.140625" style="52" customWidth="1"/>
    <col min="15109" max="15109" width="7.42578125" style="52" customWidth="1"/>
    <col min="15110" max="15110" width="6.85546875" style="52" customWidth="1"/>
    <col min="15111" max="15111" width="13.85546875" style="52" customWidth="1"/>
    <col min="15112" max="15112" width="13.140625" style="52" customWidth="1"/>
    <col min="15113" max="15113" width="6.85546875" style="52" customWidth="1"/>
    <col min="15114" max="15114" width="7" style="52" customWidth="1"/>
    <col min="15115" max="15115" width="5.7109375" style="52" customWidth="1"/>
    <col min="15116" max="15116" width="22.7109375" style="52" customWidth="1"/>
    <col min="15117" max="15117" width="0" style="52" hidden="1" customWidth="1"/>
    <col min="15118" max="15118" width="15" style="52" customWidth="1"/>
    <col min="15119" max="15119" width="14.28515625" style="52" customWidth="1"/>
    <col min="15120" max="15360" width="8.85546875" style="52"/>
    <col min="15361" max="15361" width="4.85546875" style="52" customWidth="1"/>
    <col min="15362" max="15362" width="35.85546875" style="52" customWidth="1"/>
    <col min="15363" max="15363" width="6.5703125" style="52" customWidth="1"/>
    <col min="15364" max="15364" width="8.140625" style="52" customWidth="1"/>
    <col min="15365" max="15365" width="7.42578125" style="52" customWidth="1"/>
    <col min="15366" max="15366" width="6.85546875" style="52" customWidth="1"/>
    <col min="15367" max="15367" width="13.85546875" style="52" customWidth="1"/>
    <col min="15368" max="15368" width="13.140625" style="52" customWidth="1"/>
    <col min="15369" max="15369" width="6.85546875" style="52" customWidth="1"/>
    <col min="15370" max="15370" width="7" style="52" customWidth="1"/>
    <col min="15371" max="15371" width="5.7109375" style="52" customWidth="1"/>
    <col min="15372" max="15372" width="22.7109375" style="52" customWidth="1"/>
    <col min="15373" max="15373" width="0" style="52" hidden="1" customWidth="1"/>
    <col min="15374" max="15374" width="15" style="52" customWidth="1"/>
    <col min="15375" max="15375" width="14.28515625" style="52" customWidth="1"/>
    <col min="15376" max="15616" width="8.85546875" style="52"/>
    <col min="15617" max="15617" width="4.85546875" style="52" customWidth="1"/>
    <col min="15618" max="15618" width="35.85546875" style="52" customWidth="1"/>
    <col min="15619" max="15619" width="6.5703125" style="52" customWidth="1"/>
    <col min="15620" max="15620" width="8.140625" style="52" customWidth="1"/>
    <col min="15621" max="15621" width="7.42578125" style="52" customWidth="1"/>
    <col min="15622" max="15622" width="6.85546875" style="52" customWidth="1"/>
    <col min="15623" max="15623" width="13.85546875" style="52" customWidth="1"/>
    <col min="15624" max="15624" width="13.140625" style="52" customWidth="1"/>
    <col min="15625" max="15625" width="6.85546875" style="52" customWidth="1"/>
    <col min="15626" max="15626" width="7" style="52" customWidth="1"/>
    <col min="15627" max="15627" width="5.7109375" style="52" customWidth="1"/>
    <col min="15628" max="15628" width="22.7109375" style="52" customWidth="1"/>
    <col min="15629" max="15629" width="0" style="52" hidden="1" customWidth="1"/>
    <col min="15630" max="15630" width="15" style="52" customWidth="1"/>
    <col min="15631" max="15631" width="14.28515625" style="52" customWidth="1"/>
    <col min="15632" max="15872" width="8.85546875" style="52"/>
    <col min="15873" max="15873" width="4.85546875" style="52" customWidth="1"/>
    <col min="15874" max="15874" width="35.85546875" style="52" customWidth="1"/>
    <col min="15875" max="15875" width="6.5703125" style="52" customWidth="1"/>
    <col min="15876" max="15876" width="8.140625" style="52" customWidth="1"/>
    <col min="15877" max="15877" width="7.42578125" style="52" customWidth="1"/>
    <col min="15878" max="15878" width="6.85546875" style="52" customWidth="1"/>
    <col min="15879" max="15879" width="13.85546875" style="52" customWidth="1"/>
    <col min="15880" max="15880" width="13.140625" style="52" customWidth="1"/>
    <col min="15881" max="15881" width="6.85546875" style="52" customWidth="1"/>
    <col min="15882" max="15882" width="7" style="52" customWidth="1"/>
    <col min="15883" max="15883" width="5.7109375" style="52" customWidth="1"/>
    <col min="15884" max="15884" width="22.7109375" style="52" customWidth="1"/>
    <col min="15885" max="15885" width="0" style="52" hidden="1" customWidth="1"/>
    <col min="15886" max="15886" width="15" style="52" customWidth="1"/>
    <col min="15887" max="15887" width="14.28515625" style="52" customWidth="1"/>
    <col min="15888" max="16128" width="8.85546875" style="52"/>
    <col min="16129" max="16129" width="4.85546875" style="52" customWidth="1"/>
    <col min="16130" max="16130" width="35.85546875" style="52" customWidth="1"/>
    <col min="16131" max="16131" width="6.5703125" style="52" customWidth="1"/>
    <col min="16132" max="16132" width="8.140625" style="52" customWidth="1"/>
    <col min="16133" max="16133" width="7.42578125" style="52" customWidth="1"/>
    <col min="16134" max="16134" width="6.85546875" style="52" customWidth="1"/>
    <col min="16135" max="16135" width="13.85546875" style="52" customWidth="1"/>
    <col min="16136" max="16136" width="13.140625" style="52" customWidth="1"/>
    <col min="16137" max="16137" width="6.85546875" style="52" customWidth="1"/>
    <col min="16138" max="16138" width="7" style="52" customWidth="1"/>
    <col min="16139" max="16139" width="5.7109375" style="52" customWidth="1"/>
    <col min="16140" max="16140" width="22.7109375" style="52" customWidth="1"/>
    <col min="16141" max="16141" width="0" style="52" hidden="1" customWidth="1"/>
    <col min="16142" max="16142" width="15" style="52" customWidth="1"/>
    <col min="16143" max="16143" width="14.28515625" style="52" customWidth="1"/>
    <col min="16144" max="16384" width="8.85546875" style="52"/>
  </cols>
  <sheetData>
    <row r="1" spans="1:17" s="14" customFormat="1" ht="20.100000000000001" customHeight="1" x14ac:dyDescent="0.3">
      <c r="A1" s="182" t="s">
        <v>0</v>
      </c>
      <c r="B1" s="182"/>
      <c r="C1" s="182"/>
      <c r="D1" s="182"/>
      <c r="E1" s="183" t="s">
        <v>1</v>
      </c>
      <c r="F1" s="183"/>
      <c r="G1" s="183"/>
      <c r="H1" s="183"/>
      <c r="I1" s="183"/>
      <c r="J1" s="183"/>
      <c r="K1" s="183"/>
      <c r="L1" s="183"/>
      <c r="M1" s="55"/>
      <c r="N1" s="55"/>
    </row>
    <row r="2" spans="1:17" s="14" customFormat="1" ht="20.100000000000001" customHeight="1" x14ac:dyDescent="0.3">
      <c r="A2" s="184" t="s">
        <v>2</v>
      </c>
      <c r="B2" s="184"/>
      <c r="C2" s="184"/>
      <c r="D2" s="184"/>
      <c r="E2" s="176" t="s">
        <v>21</v>
      </c>
      <c r="F2" s="176"/>
      <c r="G2" s="176"/>
      <c r="H2" s="176"/>
      <c r="I2" s="176"/>
      <c r="J2" s="176"/>
      <c r="K2" s="176"/>
      <c r="L2" s="176"/>
      <c r="M2" s="26"/>
      <c r="N2" s="26"/>
    </row>
    <row r="3" spans="1:17" s="14" customFormat="1" ht="20.100000000000001" customHeight="1" x14ac:dyDescent="0.3">
      <c r="A3" s="184" t="s">
        <v>3</v>
      </c>
      <c r="B3" s="184"/>
      <c r="C3" s="184"/>
      <c r="D3" s="184"/>
      <c r="E3" s="15"/>
      <c r="F3" s="56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77"/>
      <c r="B4" s="177"/>
      <c r="C4" s="177"/>
      <c r="D4" s="177"/>
      <c r="E4" s="177"/>
      <c r="F4" s="177"/>
      <c r="G4" s="13"/>
      <c r="H4" s="13"/>
      <c r="I4" s="178"/>
      <c r="J4" s="178"/>
      <c r="K4" s="178"/>
      <c r="L4" s="178"/>
      <c r="M4" s="178"/>
      <c r="N4" s="178"/>
      <c r="O4" s="12"/>
      <c r="P4" s="12"/>
      <c r="Q4" s="12"/>
    </row>
    <row r="5" spans="1:17" s="57" customFormat="1" ht="25.5" customHeight="1" x14ac:dyDescent="0.3">
      <c r="A5" s="179" t="s">
        <v>36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5"/>
      <c r="N5" s="15"/>
    </row>
    <row r="6" spans="1:17" s="57" customFormat="1" ht="19.5" customHeight="1" x14ac:dyDescent="0.3">
      <c r="A6" s="179" t="s">
        <v>22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5"/>
      <c r="N6" s="15"/>
    </row>
    <row r="7" spans="1:17" ht="9" customHeight="1" x14ac:dyDescent="0.3"/>
    <row r="8" spans="1:17" s="33" customFormat="1" ht="28.5" customHeight="1" x14ac:dyDescent="0.25">
      <c r="A8" s="180" t="s">
        <v>4</v>
      </c>
      <c r="B8" s="181" t="s">
        <v>5</v>
      </c>
      <c r="C8" s="201" t="s">
        <v>6</v>
      </c>
      <c r="D8" s="201" t="s">
        <v>8</v>
      </c>
      <c r="E8" s="201" t="s">
        <v>7</v>
      </c>
      <c r="F8" s="171" t="s">
        <v>9</v>
      </c>
      <c r="G8" s="173" t="s">
        <v>29</v>
      </c>
      <c r="H8" s="173"/>
      <c r="I8" s="174" t="s">
        <v>10</v>
      </c>
      <c r="J8" s="174"/>
      <c r="K8" s="174"/>
      <c r="L8" s="175" t="s">
        <v>11</v>
      </c>
      <c r="M8" s="174" t="s">
        <v>30</v>
      </c>
    </row>
    <row r="9" spans="1:17" s="33" customFormat="1" ht="31.5" customHeight="1" x14ac:dyDescent="0.25">
      <c r="A9" s="180"/>
      <c r="B9" s="181"/>
      <c r="C9" s="201"/>
      <c r="D9" s="202"/>
      <c r="E9" s="202"/>
      <c r="F9" s="172"/>
      <c r="G9" s="151" t="s">
        <v>12</v>
      </c>
      <c r="H9" s="151" t="s">
        <v>13</v>
      </c>
      <c r="I9" s="200" t="s">
        <v>14</v>
      </c>
      <c r="J9" s="200" t="s">
        <v>15</v>
      </c>
      <c r="K9" s="139" t="s">
        <v>16</v>
      </c>
      <c r="L9" s="175"/>
      <c r="M9" s="174"/>
    </row>
    <row r="10" spans="1:17" s="40" customFormat="1" ht="21" customHeight="1" x14ac:dyDescent="0.25">
      <c r="A10" s="36"/>
      <c r="B10" s="164" t="s">
        <v>32</v>
      </c>
      <c r="C10" s="164"/>
      <c r="D10" s="164"/>
      <c r="E10" s="145"/>
      <c r="F10" s="6"/>
      <c r="G10" s="7"/>
      <c r="H10" s="7"/>
      <c r="I10" s="36"/>
      <c r="J10" s="36"/>
      <c r="K10" s="36"/>
      <c r="L10" s="145"/>
      <c r="M10" s="39"/>
    </row>
    <row r="11" spans="1:17" s="38" customFormat="1" ht="22.5" customHeight="1" x14ac:dyDescent="0.25">
      <c r="A11" s="24">
        <v>1</v>
      </c>
      <c r="B11" s="63" t="s">
        <v>37</v>
      </c>
      <c r="C11" s="4" t="s">
        <v>18</v>
      </c>
      <c r="D11" s="4">
        <v>2007</v>
      </c>
      <c r="E11" s="4">
        <v>1</v>
      </c>
      <c r="F11" s="64">
        <v>0.03</v>
      </c>
      <c r="G11" s="7">
        <v>1450000</v>
      </c>
      <c r="H11" s="7">
        <f t="shared" ref="H11:H12" si="0">+G11*F11</f>
        <v>43500</v>
      </c>
      <c r="I11" s="148"/>
      <c r="J11" s="36"/>
      <c r="K11" s="41" t="s">
        <v>23</v>
      </c>
      <c r="L11" s="166" t="s">
        <v>19</v>
      </c>
      <c r="M11" s="37"/>
    </row>
    <row r="12" spans="1:17" s="38" customFormat="1" ht="22.5" customHeight="1" x14ac:dyDescent="0.25">
      <c r="A12" s="24">
        <f>A11+1</f>
        <v>2</v>
      </c>
      <c r="B12" s="63" t="s">
        <v>38</v>
      </c>
      <c r="C12" s="4" t="s">
        <v>18</v>
      </c>
      <c r="D12" s="4"/>
      <c r="E12" s="4">
        <v>1</v>
      </c>
      <c r="F12" s="64">
        <v>0.02</v>
      </c>
      <c r="G12" s="7">
        <v>700000</v>
      </c>
      <c r="H12" s="7">
        <f t="shared" si="0"/>
        <v>14000</v>
      </c>
      <c r="I12" s="148"/>
      <c r="J12" s="36"/>
      <c r="K12" s="41" t="s">
        <v>23</v>
      </c>
      <c r="L12" s="166"/>
      <c r="M12" s="37"/>
    </row>
    <row r="13" spans="1:17" s="38" customFormat="1" ht="18" customHeight="1" x14ac:dyDescent="0.25">
      <c r="A13" s="147"/>
      <c r="B13" s="140" t="s">
        <v>24</v>
      </c>
      <c r="C13" s="18"/>
      <c r="D13" s="18"/>
      <c r="E13" s="129"/>
      <c r="F13" s="60"/>
      <c r="G13" s="23">
        <f>SUM(G11:G12)</f>
        <v>2150000</v>
      </c>
      <c r="H13" s="23">
        <f>SUM(H11:H12)</f>
        <v>57500</v>
      </c>
      <c r="I13" s="147"/>
      <c r="J13" s="147"/>
      <c r="K13" s="61"/>
      <c r="L13" s="141"/>
      <c r="M13" s="149"/>
    </row>
    <row r="14" spans="1:17" s="38" customFormat="1" ht="22.5" customHeight="1" x14ac:dyDescent="0.25">
      <c r="A14" s="36"/>
      <c r="B14" s="170" t="s">
        <v>39</v>
      </c>
      <c r="C14" s="170"/>
      <c r="D14" s="170"/>
      <c r="E14" s="20"/>
      <c r="F14" s="35"/>
      <c r="G14" s="22"/>
      <c r="H14" s="7"/>
      <c r="I14" s="36"/>
      <c r="J14" s="36"/>
      <c r="K14" s="41"/>
      <c r="L14" s="142"/>
      <c r="M14" s="37"/>
    </row>
    <row r="15" spans="1:17" s="38" customFormat="1" ht="20.25" customHeight="1" x14ac:dyDescent="0.25">
      <c r="A15" s="24">
        <v>1</v>
      </c>
      <c r="B15" s="63" t="s">
        <v>40</v>
      </c>
      <c r="C15" s="4" t="s">
        <v>18</v>
      </c>
      <c r="D15" s="4">
        <v>2004</v>
      </c>
      <c r="E15" s="4">
        <v>4</v>
      </c>
      <c r="F15" s="64">
        <v>0</v>
      </c>
      <c r="G15" s="7">
        <f>750000*E15</f>
        <v>3000000</v>
      </c>
      <c r="H15" s="7">
        <f>G15*F15</f>
        <v>0</v>
      </c>
      <c r="I15" s="148"/>
      <c r="J15" s="36"/>
      <c r="K15" s="36" t="s">
        <v>23</v>
      </c>
      <c r="L15" s="166" t="s">
        <v>33</v>
      </c>
      <c r="M15" s="37"/>
    </row>
    <row r="16" spans="1:17" s="38" customFormat="1" ht="20.25" customHeight="1" x14ac:dyDescent="0.25">
      <c r="A16" s="24">
        <v>2</v>
      </c>
      <c r="B16" s="63" t="s">
        <v>40</v>
      </c>
      <c r="C16" s="4" t="s">
        <v>18</v>
      </c>
      <c r="D16" s="4">
        <v>2005</v>
      </c>
      <c r="E16" s="4">
        <v>4</v>
      </c>
      <c r="F16" s="64">
        <v>0</v>
      </c>
      <c r="G16" s="7">
        <f>880000*E16</f>
        <v>3520000</v>
      </c>
      <c r="H16" s="7">
        <f t="shared" ref="H16:H23" si="1">G16*F16</f>
        <v>0</v>
      </c>
      <c r="I16" s="148"/>
      <c r="J16" s="36"/>
      <c r="K16" s="36" t="s">
        <v>23</v>
      </c>
      <c r="L16" s="166"/>
      <c r="M16" s="37"/>
    </row>
    <row r="17" spans="1:13" s="38" customFormat="1" ht="20.25" customHeight="1" x14ac:dyDescent="0.25">
      <c r="A17" s="24">
        <v>3</v>
      </c>
      <c r="B17" s="63" t="s">
        <v>34</v>
      </c>
      <c r="C17" s="4" t="s">
        <v>18</v>
      </c>
      <c r="D17" s="4">
        <v>2005</v>
      </c>
      <c r="E17" s="4">
        <v>40</v>
      </c>
      <c r="F17" s="64">
        <v>0</v>
      </c>
      <c r="G17" s="7">
        <f>70000*E17</f>
        <v>2800000</v>
      </c>
      <c r="H17" s="7">
        <f t="shared" si="1"/>
        <v>0</v>
      </c>
      <c r="I17" s="148"/>
      <c r="J17" s="36"/>
      <c r="K17" s="36" t="s">
        <v>23</v>
      </c>
      <c r="L17" s="166"/>
      <c r="M17" s="37"/>
    </row>
    <row r="18" spans="1:13" s="38" customFormat="1" ht="20.25" customHeight="1" x14ac:dyDescent="0.25">
      <c r="A18" s="24">
        <v>4</v>
      </c>
      <c r="B18" s="63" t="s">
        <v>41</v>
      </c>
      <c r="C18" s="4" t="s">
        <v>18</v>
      </c>
      <c r="D18" s="4">
        <v>2008</v>
      </c>
      <c r="E18" s="4">
        <v>6</v>
      </c>
      <c r="F18" s="64">
        <v>0.01</v>
      </c>
      <c r="G18" s="7">
        <f>255000*E18</f>
        <v>1530000</v>
      </c>
      <c r="H18" s="7">
        <f t="shared" si="1"/>
        <v>15300</v>
      </c>
      <c r="I18" s="148"/>
      <c r="J18" s="36" t="s">
        <v>23</v>
      </c>
      <c r="K18" s="36"/>
      <c r="L18" s="166"/>
      <c r="M18" s="37"/>
    </row>
    <row r="19" spans="1:13" s="38" customFormat="1" ht="20.25" customHeight="1" x14ac:dyDescent="0.25">
      <c r="A19" s="24">
        <v>5</v>
      </c>
      <c r="B19" s="63" t="s">
        <v>35</v>
      </c>
      <c r="C19" s="4" t="s">
        <v>18</v>
      </c>
      <c r="D19" s="4">
        <v>2010</v>
      </c>
      <c r="E19" s="4">
        <v>1</v>
      </c>
      <c r="F19" s="64">
        <v>0.03</v>
      </c>
      <c r="G19" s="7">
        <f>270000*E19</f>
        <v>270000</v>
      </c>
      <c r="H19" s="7">
        <f t="shared" si="1"/>
        <v>8100</v>
      </c>
      <c r="I19" s="148"/>
      <c r="J19" s="36" t="s">
        <v>23</v>
      </c>
      <c r="K19" s="36"/>
      <c r="L19" s="166"/>
      <c r="M19" s="37"/>
    </row>
    <row r="20" spans="1:13" s="38" customFormat="1" ht="20.25" customHeight="1" x14ac:dyDescent="0.25">
      <c r="A20" s="24">
        <v>6</v>
      </c>
      <c r="B20" s="63" t="s">
        <v>35</v>
      </c>
      <c r="C20" s="4" t="s">
        <v>18</v>
      </c>
      <c r="D20" s="4">
        <v>2011</v>
      </c>
      <c r="E20" s="4">
        <v>2</v>
      </c>
      <c r="F20" s="64">
        <v>0.02</v>
      </c>
      <c r="G20" s="7">
        <v>700000</v>
      </c>
      <c r="H20" s="7">
        <f t="shared" si="1"/>
        <v>14000</v>
      </c>
      <c r="I20" s="148"/>
      <c r="J20" s="36" t="s">
        <v>23</v>
      </c>
      <c r="K20" s="36"/>
      <c r="L20" s="166"/>
      <c r="M20" s="37"/>
    </row>
    <row r="21" spans="1:13" s="38" customFormat="1" ht="20.25" customHeight="1" x14ac:dyDescent="0.25">
      <c r="A21" s="24">
        <v>7</v>
      </c>
      <c r="B21" s="63" t="s">
        <v>35</v>
      </c>
      <c r="C21" s="4" t="s">
        <v>18</v>
      </c>
      <c r="D21" s="4">
        <v>2013</v>
      </c>
      <c r="E21" s="4">
        <v>1</v>
      </c>
      <c r="F21" s="64">
        <v>0.03</v>
      </c>
      <c r="G21" s="7">
        <v>450000</v>
      </c>
      <c r="H21" s="7">
        <f t="shared" si="1"/>
        <v>13500</v>
      </c>
      <c r="I21" s="148"/>
      <c r="J21" s="36" t="s">
        <v>23</v>
      </c>
      <c r="K21" s="36"/>
      <c r="L21" s="166"/>
      <c r="M21" s="37"/>
    </row>
    <row r="22" spans="1:13" s="38" customFormat="1" ht="20.25" customHeight="1" x14ac:dyDescent="0.25">
      <c r="A22" s="24">
        <v>8</v>
      </c>
      <c r="B22" s="63" t="s">
        <v>35</v>
      </c>
      <c r="C22" s="4" t="s">
        <v>18</v>
      </c>
      <c r="D22" s="4">
        <v>2013</v>
      </c>
      <c r="E22" s="4">
        <v>2</v>
      </c>
      <c r="F22" s="64">
        <v>0.01</v>
      </c>
      <c r="G22" s="7">
        <f>450000*E22</f>
        <v>900000</v>
      </c>
      <c r="H22" s="7">
        <f t="shared" si="1"/>
        <v>9000</v>
      </c>
      <c r="I22" s="148"/>
      <c r="J22" s="36" t="s">
        <v>23</v>
      </c>
      <c r="K22" s="36"/>
      <c r="L22" s="166"/>
      <c r="M22" s="37"/>
    </row>
    <row r="23" spans="1:13" s="38" customFormat="1" ht="20.25" customHeight="1" x14ac:dyDescent="0.25">
      <c r="A23" s="24">
        <v>9</v>
      </c>
      <c r="B23" s="63" t="s">
        <v>42</v>
      </c>
      <c r="C23" s="4" t="s">
        <v>18</v>
      </c>
      <c r="D23" s="4">
        <v>2010</v>
      </c>
      <c r="E23" s="4">
        <v>3</v>
      </c>
      <c r="F23" s="64">
        <v>0.02</v>
      </c>
      <c r="G23" s="7">
        <f>240000*E23</f>
        <v>720000</v>
      </c>
      <c r="H23" s="7">
        <f t="shared" si="1"/>
        <v>14400</v>
      </c>
      <c r="I23" s="148"/>
      <c r="J23" s="36" t="s">
        <v>23</v>
      </c>
      <c r="K23" s="36"/>
      <c r="L23" s="166"/>
      <c r="M23" s="37"/>
    </row>
    <row r="24" spans="1:13" s="38" customFormat="1" ht="21" customHeight="1" x14ac:dyDescent="0.25">
      <c r="A24" s="143"/>
      <c r="B24" s="150" t="s">
        <v>25</v>
      </c>
      <c r="C24" s="150"/>
      <c r="D24" s="150"/>
      <c r="E24" s="150"/>
      <c r="F24" s="65"/>
      <c r="G24" s="19">
        <f>SUM(G15:G23)</f>
        <v>13890000</v>
      </c>
      <c r="H24" s="19">
        <f>SUM(H15:H23)</f>
        <v>74300</v>
      </c>
      <c r="I24" s="148"/>
      <c r="J24" s="147"/>
      <c r="K24" s="61"/>
      <c r="L24" s="150"/>
      <c r="M24" s="149"/>
    </row>
    <row r="25" spans="1:13" s="38" customFormat="1" ht="22.5" customHeight="1" x14ac:dyDescent="0.25">
      <c r="A25" s="36"/>
      <c r="B25" s="170" t="s">
        <v>129</v>
      </c>
      <c r="C25" s="170"/>
      <c r="D25" s="170"/>
      <c r="E25" s="20"/>
      <c r="F25" s="35"/>
      <c r="G25" s="22"/>
      <c r="H25" s="7"/>
      <c r="I25" s="36"/>
      <c r="J25" s="36"/>
      <c r="K25" s="41"/>
      <c r="L25" s="142"/>
      <c r="M25" s="37"/>
    </row>
    <row r="26" spans="1:13" s="38" customFormat="1" ht="18.95" customHeight="1" x14ac:dyDescent="0.25">
      <c r="A26" s="24">
        <v>1</v>
      </c>
      <c r="B26" s="113" t="s">
        <v>79</v>
      </c>
      <c r="C26" s="118" t="s">
        <v>18</v>
      </c>
      <c r="D26" s="118">
        <v>1996</v>
      </c>
      <c r="E26" s="118">
        <v>1</v>
      </c>
      <c r="F26" s="121">
        <v>0</v>
      </c>
      <c r="G26" s="3">
        <v>998000</v>
      </c>
      <c r="H26" s="7">
        <f>G26*F26</f>
        <v>0</v>
      </c>
      <c r="I26" s="148"/>
      <c r="J26" s="36"/>
      <c r="K26" s="36" t="s">
        <v>23</v>
      </c>
      <c r="L26" s="166" t="s">
        <v>33</v>
      </c>
      <c r="M26" s="37"/>
    </row>
    <row r="27" spans="1:13" s="38" customFormat="1" ht="18.95" customHeight="1" x14ac:dyDescent="0.25">
      <c r="A27" s="24">
        <v>2</v>
      </c>
      <c r="B27" s="113" t="s">
        <v>55</v>
      </c>
      <c r="C27" s="118" t="s">
        <v>18</v>
      </c>
      <c r="D27" s="118">
        <v>2000</v>
      </c>
      <c r="E27" s="118">
        <v>1</v>
      </c>
      <c r="F27" s="121">
        <v>0</v>
      </c>
      <c r="G27" s="3">
        <v>825000</v>
      </c>
      <c r="H27" s="7">
        <f t="shared" ref="H27:H29" si="2">G27*F27</f>
        <v>0</v>
      </c>
      <c r="I27" s="148"/>
      <c r="J27" s="36"/>
      <c r="K27" s="36" t="s">
        <v>23</v>
      </c>
      <c r="L27" s="166"/>
      <c r="M27" s="37"/>
    </row>
    <row r="28" spans="1:13" s="38" customFormat="1" ht="18.95" customHeight="1" x14ac:dyDescent="0.25">
      <c r="A28" s="24">
        <v>3</v>
      </c>
      <c r="B28" s="113" t="s">
        <v>130</v>
      </c>
      <c r="C28" s="118" t="s">
        <v>18</v>
      </c>
      <c r="D28" s="118"/>
      <c r="E28" s="118">
        <v>2</v>
      </c>
      <c r="F28" s="121">
        <v>0.01</v>
      </c>
      <c r="G28" s="3">
        <f>160000*E28</f>
        <v>320000</v>
      </c>
      <c r="H28" s="7">
        <f t="shared" si="2"/>
        <v>3200</v>
      </c>
      <c r="I28" s="148"/>
      <c r="J28" s="36" t="s">
        <v>23</v>
      </c>
      <c r="K28" s="36"/>
      <c r="L28" s="166"/>
      <c r="M28" s="37"/>
    </row>
    <row r="29" spans="1:13" s="38" customFormat="1" ht="18.95" customHeight="1" x14ac:dyDescent="0.25">
      <c r="A29" s="24">
        <v>4</v>
      </c>
      <c r="B29" s="113" t="s">
        <v>35</v>
      </c>
      <c r="C29" s="118" t="s">
        <v>18</v>
      </c>
      <c r="D29" s="118">
        <v>1999</v>
      </c>
      <c r="E29" s="118">
        <v>1</v>
      </c>
      <c r="F29" s="121">
        <v>0</v>
      </c>
      <c r="G29" s="3">
        <v>148000</v>
      </c>
      <c r="H29" s="7">
        <f t="shared" si="2"/>
        <v>0</v>
      </c>
      <c r="I29" s="148"/>
      <c r="J29" s="36"/>
      <c r="K29" s="36" t="s">
        <v>23</v>
      </c>
      <c r="L29" s="166"/>
      <c r="M29" s="37"/>
    </row>
    <row r="30" spans="1:13" s="38" customFormat="1" ht="18.95" customHeight="1" x14ac:dyDescent="0.25">
      <c r="A30" s="143"/>
      <c r="B30" s="150" t="s">
        <v>26</v>
      </c>
      <c r="C30" s="150"/>
      <c r="D30" s="150"/>
      <c r="E30" s="150"/>
      <c r="F30" s="65"/>
      <c r="G30" s="19">
        <f>SUM(G26:G29)</f>
        <v>2291000</v>
      </c>
      <c r="H30" s="19">
        <f>SUM(H26:H29)</f>
        <v>3200</v>
      </c>
      <c r="I30" s="148"/>
      <c r="J30" s="147"/>
      <c r="K30" s="61"/>
      <c r="L30" s="150"/>
      <c r="M30" s="149"/>
    </row>
    <row r="31" spans="1:13" s="40" customFormat="1" ht="18.95" customHeight="1" x14ac:dyDescent="0.25">
      <c r="A31" s="36"/>
      <c r="B31" s="164" t="s">
        <v>131</v>
      </c>
      <c r="C31" s="164"/>
      <c r="D31" s="164"/>
      <c r="E31" s="145"/>
      <c r="F31" s="6"/>
      <c r="G31" s="7"/>
      <c r="H31" s="7"/>
      <c r="I31" s="36"/>
      <c r="J31" s="36"/>
      <c r="K31" s="36"/>
      <c r="L31" s="145"/>
      <c r="M31" s="39"/>
    </row>
    <row r="32" spans="1:13" s="38" customFormat="1" ht="18.95" customHeight="1" x14ac:dyDescent="0.25">
      <c r="A32" s="112">
        <v>1</v>
      </c>
      <c r="B32" s="113" t="s">
        <v>43</v>
      </c>
      <c r="C32" s="118" t="s">
        <v>18</v>
      </c>
      <c r="D32" s="118">
        <v>2009</v>
      </c>
      <c r="E32" s="118">
        <v>15</v>
      </c>
      <c r="F32" s="121">
        <v>0</v>
      </c>
      <c r="G32" s="3">
        <v>22500000</v>
      </c>
      <c r="H32" s="7">
        <f>+F32*G32</f>
        <v>0</v>
      </c>
      <c r="I32" s="148"/>
      <c r="J32" s="36"/>
      <c r="K32" s="36" t="s">
        <v>23</v>
      </c>
      <c r="L32" s="203" t="s">
        <v>33</v>
      </c>
      <c r="M32" s="37" t="s">
        <v>31</v>
      </c>
    </row>
    <row r="33" spans="1:13" s="38" customFormat="1" ht="18.95" customHeight="1" x14ac:dyDescent="0.25">
      <c r="A33" s="112">
        <v>2</v>
      </c>
      <c r="B33" s="113" t="s">
        <v>44</v>
      </c>
      <c r="C33" s="118" t="s">
        <v>17</v>
      </c>
      <c r="D33" s="118">
        <v>2003</v>
      </c>
      <c r="E33" s="118">
        <v>4</v>
      </c>
      <c r="F33" s="121">
        <v>0</v>
      </c>
      <c r="G33" s="3">
        <v>3400000</v>
      </c>
      <c r="H33" s="7">
        <f t="shared" ref="H33:H93" si="3">+F33*G33</f>
        <v>0</v>
      </c>
      <c r="I33" s="148"/>
      <c r="J33" s="36"/>
      <c r="K33" s="36" t="s">
        <v>23</v>
      </c>
      <c r="L33" s="203"/>
      <c r="M33" s="37"/>
    </row>
    <row r="34" spans="1:13" s="38" customFormat="1" ht="18.95" customHeight="1" x14ac:dyDescent="0.25">
      <c r="A34" s="112">
        <v>3</v>
      </c>
      <c r="B34" s="113" t="s">
        <v>44</v>
      </c>
      <c r="C34" s="118" t="s">
        <v>17</v>
      </c>
      <c r="D34" s="118">
        <v>2003</v>
      </c>
      <c r="E34" s="118">
        <v>4</v>
      </c>
      <c r="F34" s="121">
        <v>0</v>
      </c>
      <c r="G34" s="3">
        <v>3400000</v>
      </c>
      <c r="H34" s="7">
        <f t="shared" si="3"/>
        <v>0</v>
      </c>
      <c r="I34" s="148"/>
      <c r="J34" s="36"/>
      <c r="K34" s="36" t="s">
        <v>23</v>
      </c>
      <c r="L34" s="203"/>
      <c r="M34" s="37"/>
    </row>
    <row r="35" spans="1:13" s="38" customFormat="1" ht="18.95" customHeight="1" x14ac:dyDescent="0.25">
      <c r="A35" s="112">
        <v>4</v>
      </c>
      <c r="B35" s="113" t="s">
        <v>45</v>
      </c>
      <c r="C35" s="118" t="s">
        <v>18</v>
      </c>
      <c r="D35" s="118">
        <v>2009</v>
      </c>
      <c r="E35" s="118">
        <v>12</v>
      </c>
      <c r="F35" s="121">
        <v>0</v>
      </c>
      <c r="G35" s="3">
        <v>19800000</v>
      </c>
      <c r="H35" s="7">
        <f t="shared" si="3"/>
        <v>0</v>
      </c>
      <c r="I35" s="148"/>
      <c r="J35" s="36"/>
      <c r="K35" s="36" t="s">
        <v>23</v>
      </c>
      <c r="L35" s="203"/>
      <c r="M35" s="37"/>
    </row>
    <row r="36" spans="1:13" s="38" customFormat="1" ht="18.95" customHeight="1" x14ac:dyDescent="0.25">
      <c r="A36" s="112">
        <v>5</v>
      </c>
      <c r="B36" s="114" t="s">
        <v>46</v>
      </c>
      <c r="C36" s="118" t="s">
        <v>17</v>
      </c>
      <c r="D36" s="118">
        <v>2004</v>
      </c>
      <c r="E36" s="118">
        <v>6</v>
      </c>
      <c r="F36" s="121">
        <v>0.01</v>
      </c>
      <c r="G36" s="3">
        <v>5922000</v>
      </c>
      <c r="H36" s="7">
        <f t="shared" si="3"/>
        <v>59220</v>
      </c>
      <c r="I36" s="148"/>
      <c r="J36" s="36" t="s">
        <v>23</v>
      </c>
      <c r="K36" s="36"/>
      <c r="L36" s="203"/>
      <c r="M36" s="37"/>
    </row>
    <row r="37" spans="1:13" s="38" customFormat="1" ht="18.95" customHeight="1" x14ac:dyDescent="0.25">
      <c r="A37" s="112">
        <v>6</v>
      </c>
      <c r="B37" s="115" t="s">
        <v>47</v>
      </c>
      <c r="C37" s="119" t="s">
        <v>17</v>
      </c>
      <c r="D37" s="118">
        <v>2000</v>
      </c>
      <c r="E37" s="118">
        <f>100-44-16</f>
        <v>40</v>
      </c>
      <c r="F37" s="121">
        <v>0</v>
      </c>
      <c r="G37" s="3">
        <v>19580000</v>
      </c>
      <c r="H37" s="7">
        <f t="shared" si="3"/>
        <v>0</v>
      </c>
      <c r="I37" s="148"/>
      <c r="J37" s="36"/>
      <c r="K37" s="36" t="s">
        <v>23</v>
      </c>
      <c r="L37" s="203"/>
      <c r="M37" s="37"/>
    </row>
    <row r="38" spans="1:13" s="38" customFormat="1" ht="18.95" customHeight="1" x14ac:dyDescent="0.25">
      <c r="A38" s="112">
        <v>7</v>
      </c>
      <c r="B38" s="116" t="s">
        <v>48</v>
      </c>
      <c r="C38" s="119" t="s">
        <v>18</v>
      </c>
      <c r="D38" s="119">
        <v>2007</v>
      </c>
      <c r="E38" s="119">
        <v>30</v>
      </c>
      <c r="F38" s="121">
        <v>0</v>
      </c>
      <c r="G38" s="3">
        <v>16500000</v>
      </c>
      <c r="H38" s="7">
        <f t="shared" si="3"/>
        <v>0</v>
      </c>
      <c r="I38" s="148"/>
      <c r="J38" s="36"/>
      <c r="K38" s="36" t="s">
        <v>23</v>
      </c>
      <c r="L38" s="203"/>
      <c r="M38" s="37"/>
    </row>
    <row r="39" spans="1:13" s="38" customFormat="1" ht="18.95" customHeight="1" x14ac:dyDescent="0.25">
      <c r="A39" s="112">
        <v>8</v>
      </c>
      <c r="B39" s="116" t="s">
        <v>49</v>
      </c>
      <c r="C39" s="119" t="s">
        <v>17</v>
      </c>
      <c r="D39" s="119">
        <v>2007</v>
      </c>
      <c r="E39" s="119">
        <v>50</v>
      </c>
      <c r="F39" s="121">
        <v>0</v>
      </c>
      <c r="G39" s="3">
        <v>27500000</v>
      </c>
      <c r="H39" s="7">
        <f t="shared" si="3"/>
        <v>0</v>
      </c>
      <c r="I39" s="148"/>
      <c r="J39" s="36"/>
      <c r="K39" s="36" t="s">
        <v>23</v>
      </c>
      <c r="L39" s="203"/>
      <c r="M39" s="37"/>
    </row>
    <row r="40" spans="1:13" s="38" customFormat="1" ht="18.95" customHeight="1" x14ac:dyDescent="0.25">
      <c r="A40" s="112">
        <v>9</v>
      </c>
      <c r="B40" s="116" t="s">
        <v>50</v>
      </c>
      <c r="C40" s="119" t="s">
        <v>17</v>
      </c>
      <c r="D40" s="119">
        <v>2007</v>
      </c>
      <c r="E40" s="119">
        <v>15</v>
      </c>
      <c r="F40" s="121">
        <v>0</v>
      </c>
      <c r="G40" s="3">
        <v>8250000</v>
      </c>
      <c r="H40" s="7">
        <f t="shared" si="3"/>
        <v>0</v>
      </c>
      <c r="I40" s="148"/>
      <c r="J40" s="36"/>
      <c r="K40" s="36" t="s">
        <v>23</v>
      </c>
      <c r="L40" s="203"/>
      <c r="M40" s="37"/>
    </row>
    <row r="41" spans="1:13" s="38" customFormat="1" ht="18.95" customHeight="1" x14ac:dyDescent="0.25">
      <c r="A41" s="112">
        <v>10</v>
      </c>
      <c r="B41" s="117" t="s">
        <v>51</v>
      </c>
      <c r="C41" s="120" t="s">
        <v>18</v>
      </c>
      <c r="D41" s="119">
        <v>1996</v>
      </c>
      <c r="E41" s="120">
        <v>8</v>
      </c>
      <c r="F41" s="121">
        <v>0</v>
      </c>
      <c r="G41" s="3">
        <v>11368000</v>
      </c>
      <c r="H41" s="7">
        <f t="shared" si="3"/>
        <v>0</v>
      </c>
      <c r="I41" s="148"/>
      <c r="J41" s="36"/>
      <c r="K41" s="36" t="s">
        <v>23</v>
      </c>
      <c r="L41" s="203"/>
      <c r="M41" s="37"/>
    </row>
    <row r="42" spans="1:13" s="38" customFormat="1" ht="18.95" customHeight="1" x14ac:dyDescent="0.25">
      <c r="A42" s="112">
        <v>11</v>
      </c>
      <c r="B42" s="115" t="s">
        <v>52</v>
      </c>
      <c r="C42" s="119" t="s">
        <v>18</v>
      </c>
      <c r="D42" s="118"/>
      <c r="E42" s="118">
        <v>1</v>
      </c>
      <c r="F42" s="121">
        <v>0</v>
      </c>
      <c r="G42" s="3">
        <v>500000</v>
      </c>
      <c r="H42" s="7">
        <f t="shared" si="3"/>
        <v>0</v>
      </c>
      <c r="I42" s="148"/>
      <c r="J42" s="36"/>
      <c r="K42" s="36" t="s">
        <v>23</v>
      </c>
      <c r="L42" s="203"/>
      <c r="M42" s="37"/>
    </row>
    <row r="43" spans="1:13" s="38" customFormat="1" ht="18.95" customHeight="1" x14ac:dyDescent="0.25">
      <c r="A43" s="112">
        <v>12</v>
      </c>
      <c r="B43" s="115" t="s">
        <v>53</v>
      </c>
      <c r="C43" s="119" t="s">
        <v>17</v>
      </c>
      <c r="D43" s="118">
        <v>1995</v>
      </c>
      <c r="E43" s="118">
        <v>1</v>
      </c>
      <c r="F43" s="121">
        <v>0</v>
      </c>
      <c r="G43" s="3">
        <v>4100000</v>
      </c>
      <c r="H43" s="7">
        <f t="shared" si="3"/>
        <v>0</v>
      </c>
      <c r="I43" s="148"/>
      <c r="J43" s="36"/>
      <c r="K43" s="36" t="s">
        <v>23</v>
      </c>
      <c r="L43" s="203"/>
      <c r="M43" s="37"/>
    </row>
    <row r="44" spans="1:13" s="38" customFormat="1" ht="18.95" customHeight="1" x14ac:dyDescent="0.25">
      <c r="A44" s="112">
        <v>13</v>
      </c>
      <c r="B44" s="114" t="s">
        <v>54</v>
      </c>
      <c r="C44" s="118" t="s">
        <v>18</v>
      </c>
      <c r="D44" s="118">
        <v>2007</v>
      </c>
      <c r="E44" s="118">
        <v>1</v>
      </c>
      <c r="F44" s="121">
        <v>0</v>
      </c>
      <c r="G44" s="3">
        <v>1584000</v>
      </c>
      <c r="H44" s="7">
        <f t="shared" si="3"/>
        <v>0</v>
      </c>
      <c r="I44" s="148"/>
      <c r="J44" s="36"/>
      <c r="K44" s="36" t="s">
        <v>23</v>
      </c>
      <c r="L44" s="203"/>
      <c r="M44" s="37"/>
    </row>
    <row r="45" spans="1:13" s="38" customFormat="1" ht="18.95" customHeight="1" x14ac:dyDescent="0.25">
      <c r="A45" s="112">
        <v>14</v>
      </c>
      <c r="B45" s="115" t="s">
        <v>55</v>
      </c>
      <c r="C45" s="119" t="s">
        <v>18</v>
      </c>
      <c r="D45" s="118">
        <v>2000</v>
      </c>
      <c r="E45" s="118">
        <v>1</v>
      </c>
      <c r="F45" s="121">
        <v>0</v>
      </c>
      <c r="G45" s="3">
        <v>814000</v>
      </c>
      <c r="H45" s="7">
        <f t="shared" si="3"/>
        <v>0</v>
      </c>
      <c r="I45" s="148"/>
      <c r="J45" s="36"/>
      <c r="K45" s="36" t="s">
        <v>23</v>
      </c>
      <c r="L45" s="203"/>
      <c r="M45" s="37"/>
    </row>
    <row r="46" spans="1:13" s="38" customFormat="1" ht="18.95" customHeight="1" x14ac:dyDescent="0.25">
      <c r="A46" s="112">
        <v>15</v>
      </c>
      <c r="B46" s="115" t="s">
        <v>56</v>
      </c>
      <c r="C46" s="119" t="s">
        <v>18</v>
      </c>
      <c r="D46" s="118">
        <v>2007</v>
      </c>
      <c r="E46" s="118">
        <v>1</v>
      </c>
      <c r="F46" s="121">
        <v>0</v>
      </c>
      <c r="G46" s="3">
        <v>1760000</v>
      </c>
      <c r="H46" s="7">
        <f t="shared" si="3"/>
        <v>0</v>
      </c>
      <c r="I46" s="148"/>
      <c r="J46" s="36"/>
      <c r="K46" s="36" t="s">
        <v>23</v>
      </c>
      <c r="L46" s="203"/>
      <c r="M46" s="37"/>
    </row>
    <row r="47" spans="1:13" s="38" customFormat="1" ht="18.95" customHeight="1" x14ac:dyDescent="0.25">
      <c r="A47" s="112">
        <v>16</v>
      </c>
      <c r="B47" s="115" t="s">
        <v>56</v>
      </c>
      <c r="C47" s="119" t="s">
        <v>18</v>
      </c>
      <c r="D47" s="118">
        <v>2009</v>
      </c>
      <c r="E47" s="118">
        <v>9</v>
      </c>
      <c r="F47" s="121">
        <v>0</v>
      </c>
      <c r="G47" s="3">
        <v>23400000</v>
      </c>
      <c r="H47" s="7">
        <f t="shared" si="3"/>
        <v>0</v>
      </c>
      <c r="I47" s="148"/>
      <c r="J47" s="36"/>
      <c r="K47" s="36" t="s">
        <v>23</v>
      </c>
      <c r="L47" s="203"/>
      <c r="M47" s="37"/>
    </row>
    <row r="48" spans="1:13" s="38" customFormat="1" ht="18.95" customHeight="1" x14ac:dyDescent="0.25">
      <c r="A48" s="112">
        <v>17</v>
      </c>
      <c r="B48" s="115" t="s">
        <v>57</v>
      </c>
      <c r="C48" s="119" t="s">
        <v>18</v>
      </c>
      <c r="D48" s="118">
        <v>2007</v>
      </c>
      <c r="E48" s="118">
        <v>1</v>
      </c>
      <c r="F48" s="121">
        <v>0.01</v>
      </c>
      <c r="G48" s="3">
        <v>450000</v>
      </c>
      <c r="H48" s="7">
        <f t="shared" si="3"/>
        <v>4500</v>
      </c>
      <c r="I48" s="148"/>
      <c r="J48" s="36" t="s">
        <v>23</v>
      </c>
      <c r="K48" s="36"/>
      <c r="L48" s="203" t="s">
        <v>33</v>
      </c>
      <c r="M48" s="37"/>
    </row>
    <row r="49" spans="1:13" s="38" customFormat="1" ht="18.95" customHeight="1" x14ac:dyDescent="0.25">
      <c r="A49" s="112">
        <v>18</v>
      </c>
      <c r="B49" s="115" t="s">
        <v>58</v>
      </c>
      <c r="C49" s="119" t="s">
        <v>18</v>
      </c>
      <c r="D49" s="118">
        <v>2008</v>
      </c>
      <c r="E49" s="118">
        <v>2</v>
      </c>
      <c r="F49" s="121">
        <v>0.01</v>
      </c>
      <c r="G49" s="3">
        <v>3900000</v>
      </c>
      <c r="H49" s="7">
        <f t="shared" si="3"/>
        <v>39000</v>
      </c>
      <c r="I49" s="148"/>
      <c r="J49" s="36" t="s">
        <v>23</v>
      </c>
      <c r="K49" s="36"/>
      <c r="L49" s="203"/>
      <c r="M49" s="37"/>
    </row>
    <row r="50" spans="1:13" s="38" customFormat="1" ht="18.95" customHeight="1" x14ac:dyDescent="0.25">
      <c r="A50" s="112">
        <v>19</v>
      </c>
      <c r="B50" s="115" t="s">
        <v>59</v>
      </c>
      <c r="C50" s="119" t="s">
        <v>18</v>
      </c>
      <c r="D50" s="119">
        <v>2011</v>
      </c>
      <c r="E50" s="120">
        <v>150</v>
      </c>
      <c r="F50" s="121">
        <v>0</v>
      </c>
      <c r="G50" s="3">
        <v>10799250</v>
      </c>
      <c r="H50" s="7">
        <f t="shared" si="3"/>
        <v>0</v>
      </c>
      <c r="I50" s="148"/>
      <c r="J50" s="36"/>
      <c r="K50" s="36" t="s">
        <v>23</v>
      </c>
      <c r="L50" s="203"/>
      <c r="M50" s="37"/>
    </row>
    <row r="51" spans="1:13" s="38" customFormat="1" ht="18.95" customHeight="1" x14ac:dyDescent="0.25">
      <c r="A51" s="112">
        <v>20</v>
      </c>
      <c r="B51" s="116" t="s">
        <v>60</v>
      </c>
      <c r="C51" s="119" t="s">
        <v>18</v>
      </c>
      <c r="D51" s="119">
        <v>2003</v>
      </c>
      <c r="E51" s="119">
        <v>25</v>
      </c>
      <c r="F51" s="121">
        <v>0</v>
      </c>
      <c r="G51" s="3">
        <v>8800000</v>
      </c>
      <c r="H51" s="7">
        <f t="shared" si="3"/>
        <v>0</v>
      </c>
      <c r="I51" s="148"/>
      <c r="J51" s="36"/>
      <c r="K51" s="36" t="s">
        <v>23</v>
      </c>
      <c r="L51" s="203"/>
      <c r="M51" s="37"/>
    </row>
    <row r="52" spans="1:13" s="38" customFormat="1" ht="18.95" customHeight="1" x14ac:dyDescent="0.25">
      <c r="A52" s="112">
        <v>21</v>
      </c>
      <c r="B52" s="115" t="s">
        <v>61</v>
      </c>
      <c r="C52" s="119" t="s">
        <v>18</v>
      </c>
      <c r="D52" s="118">
        <v>2005</v>
      </c>
      <c r="E52" s="118">
        <v>1</v>
      </c>
      <c r="F52" s="121">
        <v>0</v>
      </c>
      <c r="G52" s="3">
        <v>835000</v>
      </c>
      <c r="H52" s="7">
        <f t="shared" si="3"/>
        <v>0</v>
      </c>
      <c r="I52" s="148"/>
      <c r="J52" s="36"/>
      <c r="K52" s="36" t="s">
        <v>23</v>
      </c>
      <c r="L52" s="203"/>
      <c r="M52" s="37"/>
    </row>
    <row r="53" spans="1:13" s="38" customFormat="1" ht="18.95" customHeight="1" x14ac:dyDescent="0.25">
      <c r="A53" s="112">
        <v>22</v>
      </c>
      <c r="B53" s="115" t="s">
        <v>62</v>
      </c>
      <c r="C53" s="119" t="s">
        <v>18</v>
      </c>
      <c r="D53" s="118">
        <v>2006</v>
      </c>
      <c r="E53" s="118">
        <v>1</v>
      </c>
      <c r="F53" s="121">
        <v>0</v>
      </c>
      <c r="G53" s="3">
        <v>360000</v>
      </c>
      <c r="H53" s="7">
        <f t="shared" si="3"/>
        <v>0</v>
      </c>
      <c r="I53" s="148"/>
      <c r="J53" s="36"/>
      <c r="K53" s="36" t="s">
        <v>23</v>
      </c>
      <c r="L53" s="203"/>
      <c r="M53" s="37"/>
    </row>
    <row r="54" spans="1:13" s="38" customFormat="1" ht="18.95" customHeight="1" x14ac:dyDescent="0.25">
      <c r="A54" s="112">
        <v>23</v>
      </c>
      <c r="B54" s="114" t="s">
        <v>63</v>
      </c>
      <c r="C54" s="119" t="s">
        <v>18</v>
      </c>
      <c r="D54" s="118">
        <v>2003</v>
      </c>
      <c r="E54" s="119">
        <v>2</v>
      </c>
      <c r="F54" s="121">
        <v>0</v>
      </c>
      <c r="G54" s="3">
        <v>2950000</v>
      </c>
      <c r="H54" s="7">
        <f t="shared" si="3"/>
        <v>0</v>
      </c>
      <c r="I54" s="148"/>
      <c r="J54" s="36"/>
      <c r="K54" s="36" t="s">
        <v>23</v>
      </c>
      <c r="L54" s="203"/>
      <c r="M54" s="37"/>
    </row>
    <row r="55" spans="1:13" s="38" customFormat="1" ht="18.95" customHeight="1" x14ac:dyDescent="0.25">
      <c r="A55" s="112">
        <v>24</v>
      </c>
      <c r="B55" s="117" t="s">
        <v>64</v>
      </c>
      <c r="C55" s="118" t="s">
        <v>18</v>
      </c>
      <c r="D55" s="119">
        <v>2007</v>
      </c>
      <c r="E55" s="120">
        <v>2</v>
      </c>
      <c r="F55" s="121">
        <v>0.01</v>
      </c>
      <c r="G55" s="3">
        <v>2530000</v>
      </c>
      <c r="H55" s="7">
        <f t="shared" si="3"/>
        <v>25300</v>
      </c>
      <c r="I55" s="148"/>
      <c r="J55" s="36" t="s">
        <v>23</v>
      </c>
      <c r="K55" s="36"/>
      <c r="L55" s="203"/>
      <c r="M55" s="37"/>
    </row>
    <row r="56" spans="1:13" s="38" customFormat="1" ht="18.95" customHeight="1" x14ac:dyDescent="0.25">
      <c r="A56" s="112">
        <v>25</v>
      </c>
      <c r="B56" s="115" t="s">
        <v>65</v>
      </c>
      <c r="C56" s="119" t="s">
        <v>18</v>
      </c>
      <c r="D56" s="118">
        <v>2006</v>
      </c>
      <c r="E56" s="118">
        <v>7</v>
      </c>
      <c r="F56" s="121">
        <v>0.01</v>
      </c>
      <c r="G56" s="3">
        <v>2695000</v>
      </c>
      <c r="H56" s="7">
        <f t="shared" si="3"/>
        <v>26950</v>
      </c>
      <c r="I56" s="148"/>
      <c r="J56" s="36" t="s">
        <v>23</v>
      </c>
      <c r="K56" s="36"/>
      <c r="L56" s="203"/>
      <c r="M56" s="37"/>
    </row>
    <row r="57" spans="1:13" s="38" customFormat="1" ht="18.95" customHeight="1" x14ac:dyDescent="0.25">
      <c r="A57" s="112">
        <v>26</v>
      </c>
      <c r="B57" s="115" t="s">
        <v>65</v>
      </c>
      <c r="C57" s="119" t="s">
        <v>18</v>
      </c>
      <c r="D57" s="118">
        <v>2007</v>
      </c>
      <c r="E57" s="118">
        <v>19</v>
      </c>
      <c r="F57" s="121">
        <v>0.01</v>
      </c>
      <c r="G57" s="3">
        <v>8930000</v>
      </c>
      <c r="H57" s="7">
        <f t="shared" si="3"/>
        <v>89300</v>
      </c>
      <c r="I57" s="148"/>
      <c r="J57" s="36" t="s">
        <v>23</v>
      </c>
      <c r="K57" s="36"/>
      <c r="L57" s="203"/>
      <c r="M57" s="37"/>
    </row>
    <row r="58" spans="1:13" s="38" customFormat="1" ht="18.95" customHeight="1" x14ac:dyDescent="0.25">
      <c r="A58" s="112">
        <v>27</v>
      </c>
      <c r="B58" s="115" t="s">
        <v>41</v>
      </c>
      <c r="C58" s="119" t="s">
        <v>18</v>
      </c>
      <c r="D58" s="118">
        <v>2008</v>
      </c>
      <c r="E58" s="118">
        <v>3</v>
      </c>
      <c r="F58" s="121">
        <v>0.01</v>
      </c>
      <c r="G58" s="3">
        <v>765000</v>
      </c>
      <c r="H58" s="7">
        <f t="shared" si="3"/>
        <v>7650</v>
      </c>
      <c r="I58" s="148"/>
      <c r="J58" s="36" t="s">
        <v>23</v>
      </c>
      <c r="K58" s="36"/>
      <c r="L58" s="203"/>
      <c r="M58" s="37"/>
    </row>
    <row r="59" spans="1:13" s="38" customFormat="1" ht="18.95" customHeight="1" x14ac:dyDescent="0.25">
      <c r="A59" s="112">
        <v>28</v>
      </c>
      <c r="B59" s="117" t="s">
        <v>41</v>
      </c>
      <c r="C59" s="120" t="s">
        <v>18</v>
      </c>
      <c r="D59" s="119">
        <v>2010</v>
      </c>
      <c r="E59" s="120">
        <v>34</v>
      </c>
      <c r="F59" s="121">
        <v>0.01</v>
      </c>
      <c r="G59" s="3">
        <v>13498000</v>
      </c>
      <c r="H59" s="7">
        <f t="shared" si="3"/>
        <v>134980</v>
      </c>
      <c r="I59" s="148"/>
      <c r="J59" s="36" t="s">
        <v>23</v>
      </c>
      <c r="K59" s="36"/>
      <c r="L59" s="203"/>
      <c r="M59" s="37"/>
    </row>
    <row r="60" spans="1:13" s="38" customFormat="1" ht="18.95" customHeight="1" x14ac:dyDescent="0.25">
      <c r="A60" s="112">
        <v>29</v>
      </c>
      <c r="B60" s="115" t="s">
        <v>66</v>
      </c>
      <c r="C60" s="119" t="s">
        <v>18</v>
      </c>
      <c r="D60" s="119">
        <v>2013</v>
      </c>
      <c r="E60" s="119">
        <v>2</v>
      </c>
      <c r="F60" s="121">
        <v>0.01</v>
      </c>
      <c r="G60" s="3">
        <v>700000</v>
      </c>
      <c r="H60" s="7">
        <f t="shared" si="3"/>
        <v>7000</v>
      </c>
      <c r="I60" s="148"/>
      <c r="J60" s="36" t="s">
        <v>23</v>
      </c>
      <c r="K60" s="36"/>
      <c r="L60" s="203"/>
      <c r="M60" s="37"/>
    </row>
    <row r="61" spans="1:13" s="38" customFormat="1" ht="18.95" customHeight="1" x14ac:dyDescent="0.25">
      <c r="A61" s="112">
        <v>30</v>
      </c>
      <c r="B61" s="117" t="s">
        <v>66</v>
      </c>
      <c r="C61" s="120" t="s">
        <v>18</v>
      </c>
      <c r="D61" s="119">
        <v>2013</v>
      </c>
      <c r="E61" s="120">
        <v>1</v>
      </c>
      <c r="F61" s="121">
        <v>0.01</v>
      </c>
      <c r="G61" s="3">
        <v>350000</v>
      </c>
      <c r="H61" s="7">
        <f t="shared" si="3"/>
        <v>3500</v>
      </c>
      <c r="I61" s="148"/>
      <c r="J61" s="36" t="s">
        <v>23</v>
      </c>
      <c r="K61" s="36"/>
      <c r="L61" s="203"/>
      <c r="M61" s="37"/>
    </row>
    <row r="62" spans="1:13" s="38" customFormat="1" ht="18.95" customHeight="1" x14ac:dyDescent="0.25">
      <c r="A62" s="112">
        <v>31</v>
      </c>
      <c r="B62" s="117" t="s">
        <v>67</v>
      </c>
      <c r="C62" s="120" t="s">
        <v>18</v>
      </c>
      <c r="D62" s="119">
        <v>2011</v>
      </c>
      <c r="E62" s="120">
        <v>28</v>
      </c>
      <c r="F62" s="121">
        <v>0.01</v>
      </c>
      <c r="G62" s="3">
        <v>11480000</v>
      </c>
      <c r="H62" s="7">
        <f t="shared" si="3"/>
        <v>114800</v>
      </c>
      <c r="I62" s="148"/>
      <c r="J62" s="36" t="s">
        <v>23</v>
      </c>
      <c r="K62" s="36"/>
      <c r="L62" s="203"/>
      <c r="M62" s="37"/>
    </row>
    <row r="63" spans="1:13" s="38" customFormat="1" ht="18.95" customHeight="1" x14ac:dyDescent="0.25">
      <c r="A63" s="112">
        <v>32</v>
      </c>
      <c r="B63" s="117" t="s">
        <v>67</v>
      </c>
      <c r="C63" s="120" t="s">
        <v>18</v>
      </c>
      <c r="D63" s="119">
        <v>2012</v>
      </c>
      <c r="E63" s="120">
        <v>4</v>
      </c>
      <c r="F63" s="121">
        <v>0.01</v>
      </c>
      <c r="G63" s="3">
        <v>1800000</v>
      </c>
      <c r="H63" s="7">
        <f t="shared" si="3"/>
        <v>18000</v>
      </c>
      <c r="I63" s="148"/>
      <c r="J63" s="36" t="s">
        <v>23</v>
      </c>
      <c r="K63" s="36"/>
      <c r="L63" s="203"/>
      <c r="M63" s="37"/>
    </row>
    <row r="64" spans="1:13" s="38" customFormat="1" ht="18.95" customHeight="1" x14ac:dyDescent="0.25">
      <c r="A64" s="112">
        <v>33</v>
      </c>
      <c r="B64" s="115" t="s">
        <v>68</v>
      </c>
      <c r="C64" s="119" t="s">
        <v>18</v>
      </c>
      <c r="D64" s="118">
        <v>2005</v>
      </c>
      <c r="E64" s="118">
        <v>1</v>
      </c>
      <c r="F64" s="121">
        <v>0.01</v>
      </c>
      <c r="G64" s="3">
        <v>368000</v>
      </c>
      <c r="H64" s="7">
        <f t="shared" si="3"/>
        <v>3680</v>
      </c>
      <c r="I64" s="148"/>
      <c r="J64" s="36" t="s">
        <v>23</v>
      </c>
      <c r="K64" s="36"/>
      <c r="L64" s="203"/>
      <c r="M64" s="37"/>
    </row>
    <row r="65" spans="1:13" s="38" customFormat="1" ht="18.95" customHeight="1" x14ac:dyDescent="0.25">
      <c r="A65" s="112">
        <v>34</v>
      </c>
      <c r="B65" s="115" t="s">
        <v>35</v>
      </c>
      <c r="C65" s="119" t="s">
        <v>18</v>
      </c>
      <c r="D65" s="118">
        <v>2007</v>
      </c>
      <c r="E65" s="118">
        <v>23</v>
      </c>
      <c r="F65" s="121">
        <v>0.01</v>
      </c>
      <c r="G65" s="3">
        <v>4094000</v>
      </c>
      <c r="H65" s="7">
        <f t="shared" si="3"/>
        <v>40940</v>
      </c>
      <c r="I65" s="148"/>
      <c r="J65" s="36" t="s">
        <v>23</v>
      </c>
      <c r="K65" s="36"/>
      <c r="L65" s="203"/>
      <c r="M65" s="37"/>
    </row>
    <row r="66" spans="1:13" s="38" customFormat="1" ht="18.95" customHeight="1" x14ac:dyDescent="0.25">
      <c r="A66" s="112">
        <v>35</v>
      </c>
      <c r="B66" s="115" t="s">
        <v>35</v>
      </c>
      <c r="C66" s="119" t="s">
        <v>18</v>
      </c>
      <c r="D66" s="118">
        <v>2008</v>
      </c>
      <c r="E66" s="118">
        <v>2</v>
      </c>
      <c r="F66" s="121">
        <v>0.01</v>
      </c>
      <c r="G66" s="3">
        <v>310000</v>
      </c>
      <c r="H66" s="7">
        <f t="shared" si="3"/>
        <v>3100</v>
      </c>
      <c r="I66" s="148"/>
      <c r="J66" s="36" t="s">
        <v>23</v>
      </c>
      <c r="K66" s="36"/>
      <c r="L66" s="203"/>
      <c r="M66" s="37"/>
    </row>
    <row r="67" spans="1:13" s="38" customFormat="1" ht="18.95" customHeight="1" x14ac:dyDescent="0.25">
      <c r="A67" s="112">
        <v>36</v>
      </c>
      <c r="B67" s="115" t="s">
        <v>35</v>
      </c>
      <c r="C67" s="119" t="s">
        <v>18</v>
      </c>
      <c r="D67" s="119">
        <v>2013</v>
      </c>
      <c r="E67" s="119">
        <f>10-1</f>
        <v>9</v>
      </c>
      <c r="F67" s="121">
        <v>0.01</v>
      </c>
      <c r="G67" s="3">
        <v>4050000</v>
      </c>
      <c r="H67" s="7">
        <f t="shared" si="3"/>
        <v>40500</v>
      </c>
      <c r="I67" s="148"/>
      <c r="J67" s="36" t="s">
        <v>23</v>
      </c>
      <c r="K67" s="36"/>
      <c r="L67" s="203"/>
      <c r="M67" s="37"/>
    </row>
    <row r="68" spans="1:13" s="38" customFormat="1" ht="18.95" customHeight="1" x14ac:dyDescent="0.25">
      <c r="A68" s="112">
        <v>37</v>
      </c>
      <c r="B68" s="117" t="s">
        <v>35</v>
      </c>
      <c r="C68" s="120" t="s">
        <v>18</v>
      </c>
      <c r="D68" s="119">
        <v>2010</v>
      </c>
      <c r="E68" s="120">
        <v>6</v>
      </c>
      <c r="F68" s="121">
        <v>0.01</v>
      </c>
      <c r="G68" s="3">
        <v>1560000</v>
      </c>
      <c r="H68" s="7">
        <f t="shared" si="3"/>
        <v>15600</v>
      </c>
      <c r="I68" s="148"/>
      <c r="J68" s="36" t="s">
        <v>23</v>
      </c>
      <c r="K68" s="36"/>
      <c r="L68" s="203"/>
      <c r="M68" s="37"/>
    </row>
    <row r="69" spans="1:13" s="38" customFormat="1" ht="18.95" customHeight="1" x14ac:dyDescent="0.25">
      <c r="A69" s="112">
        <v>38</v>
      </c>
      <c r="B69" s="117" t="s">
        <v>69</v>
      </c>
      <c r="C69" s="120" t="s">
        <v>18</v>
      </c>
      <c r="D69" s="119">
        <v>2008</v>
      </c>
      <c r="E69" s="120">
        <v>1</v>
      </c>
      <c r="F69" s="121">
        <v>0.01</v>
      </c>
      <c r="G69" s="3">
        <v>155000</v>
      </c>
      <c r="H69" s="7">
        <f t="shared" si="3"/>
        <v>1550</v>
      </c>
      <c r="I69" s="148"/>
      <c r="J69" s="36" t="s">
        <v>23</v>
      </c>
      <c r="K69" s="36"/>
      <c r="L69" s="203"/>
      <c r="M69" s="37"/>
    </row>
    <row r="70" spans="1:13" s="38" customFormat="1" ht="18.95" customHeight="1" x14ac:dyDescent="0.25">
      <c r="A70" s="112">
        <v>39</v>
      </c>
      <c r="B70" s="115" t="s">
        <v>72</v>
      </c>
      <c r="C70" s="119" t="s">
        <v>18</v>
      </c>
      <c r="D70" s="119">
        <v>2001</v>
      </c>
      <c r="E70" s="119">
        <v>1</v>
      </c>
      <c r="F70" s="121">
        <v>0</v>
      </c>
      <c r="G70" s="3">
        <v>2145000</v>
      </c>
      <c r="H70" s="7">
        <f t="shared" si="3"/>
        <v>0</v>
      </c>
      <c r="I70" s="148"/>
      <c r="J70" s="36"/>
      <c r="K70" s="36" t="s">
        <v>23</v>
      </c>
      <c r="L70" s="203"/>
      <c r="M70" s="37"/>
    </row>
    <row r="71" spans="1:13" s="38" customFormat="1" ht="18.95" customHeight="1" x14ac:dyDescent="0.25">
      <c r="A71" s="112">
        <v>40</v>
      </c>
      <c r="B71" s="115" t="s">
        <v>73</v>
      </c>
      <c r="C71" s="119" t="s">
        <v>18</v>
      </c>
      <c r="D71" s="119">
        <v>2000</v>
      </c>
      <c r="E71" s="119">
        <v>1</v>
      </c>
      <c r="F71" s="121">
        <v>0</v>
      </c>
      <c r="G71" s="3">
        <v>605000</v>
      </c>
      <c r="H71" s="7">
        <f t="shared" si="3"/>
        <v>0</v>
      </c>
      <c r="I71" s="148"/>
      <c r="J71" s="36"/>
      <c r="K71" s="36" t="s">
        <v>23</v>
      </c>
      <c r="L71" s="203" t="s">
        <v>33</v>
      </c>
      <c r="M71" s="37"/>
    </row>
    <row r="72" spans="1:13" s="38" customFormat="1" ht="18.95" customHeight="1" x14ac:dyDescent="0.25">
      <c r="A72" s="112">
        <v>41</v>
      </c>
      <c r="B72" s="115" t="s">
        <v>74</v>
      </c>
      <c r="C72" s="119" t="s">
        <v>18</v>
      </c>
      <c r="D72" s="119">
        <v>2007</v>
      </c>
      <c r="E72" s="119">
        <v>1</v>
      </c>
      <c r="F72" s="121">
        <v>0</v>
      </c>
      <c r="G72" s="3">
        <v>1650000</v>
      </c>
      <c r="H72" s="7">
        <f t="shared" si="3"/>
        <v>0</v>
      </c>
      <c r="I72" s="148"/>
      <c r="J72" s="36"/>
      <c r="K72" s="36" t="s">
        <v>23</v>
      </c>
      <c r="L72" s="203"/>
      <c r="M72" s="37"/>
    </row>
    <row r="73" spans="1:13" s="38" customFormat="1" ht="18.95" customHeight="1" x14ac:dyDescent="0.25">
      <c r="A73" s="112">
        <v>42</v>
      </c>
      <c r="B73" s="115" t="s">
        <v>75</v>
      </c>
      <c r="C73" s="119" t="s">
        <v>18</v>
      </c>
      <c r="D73" s="119">
        <v>2007</v>
      </c>
      <c r="E73" s="119">
        <v>20</v>
      </c>
      <c r="F73" s="121">
        <v>0</v>
      </c>
      <c r="G73" s="3">
        <v>27600000</v>
      </c>
      <c r="H73" s="7">
        <f t="shared" si="3"/>
        <v>0</v>
      </c>
      <c r="I73" s="148"/>
      <c r="J73" s="36"/>
      <c r="K73" s="36" t="s">
        <v>23</v>
      </c>
      <c r="L73" s="203"/>
      <c r="M73" s="37"/>
    </row>
    <row r="74" spans="1:13" s="38" customFormat="1" ht="18.95" customHeight="1" x14ac:dyDescent="0.25">
      <c r="A74" s="112">
        <v>43</v>
      </c>
      <c r="B74" s="115" t="s">
        <v>76</v>
      </c>
      <c r="C74" s="119" t="s">
        <v>18</v>
      </c>
      <c r="D74" s="119">
        <v>2007</v>
      </c>
      <c r="E74" s="119">
        <v>1</v>
      </c>
      <c r="F74" s="121">
        <v>0</v>
      </c>
      <c r="G74" s="3">
        <v>910000</v>
      </c>
      <c r="H74" s="7">
        <f t="shared" si="3"/>
        <v>0</v>
      </c>
      <c r="I74" s="148"/>
      <c r="J74" s="36"/>
      <c r="K74" s="36" t="s">
        <v>23</v>
      </c>
      <c r="L74" s="203"/>
      <c r="M74" s="37"/>
    </row>
    <row r="75" spans="1:13" s="38" customFormat="1" ht="18.95" customHeight="1" x14ac:dyDescent="0.25">
      <c r="A75" s="112">
        <v>44</v>
      </c>
      <c r="B75" s="115" t="s">
        <v>77</v>
      </c>
      <c r="C75" s="119" t="s">
        <v>18</v>
      </c>
      <c r="D75" s="119">
        <v>2007</v>
      </c>
      <c r="E75" s="119">
        <v>21</v>
      </c>
      <c r="F75" s="121">
        <v>0</v>
      </c>
      <c r="G75" s="3">
        <v>16800000</v>
      </c>
      <c r="H75" s="7">
        <f t="shared" si="3"/>
        <v>0</v>
      </c>
      <c r="I75" s="148"/>
      <c r="J75" s="36"/>
      <c r="K75" s="36" t="s">
        <v>23</v>
      </c>
      <c r="L75" s="203"/>
      <c r="M75" s="37"/>
    </row>
    <row r="76" spans="1:13" s="38" customFormat="1" ht="18.95" customHeight="1" x14ac:dyDescent="0.25">
      <c r="A76" s="112">
        <v>45</v>
      </c>
      <c r="B76" s="115" t="s">
        <v>78</v>
      </c>
      <c r="C76" s="119" t="s">
        <v>18</v>
      </c>
      <c r="D76" s="119">
        <v>2002</v>
      </c>
      <c r="E76" s="119">
        <v>1</v>
      </c>
      <c r="F76" s="121">
        <v>0</v>
      </c>
      <c r="G76" s="3">
        <v>1045000</v>
      </c>
      <c r="H76" s="7">
        <f t="shared" si="3"/>
        <v>0</v>
      </c>
      <c r="I76" s="148"/>
      <c r="J76" s="36"/>
      <c r="K76" s="36" t="s">
        <v>23</v>
      </c>
      <c r="L76" s="203"/>
      <c r="M76" s="37"/>
    </row>
    <row r="77" spans="1:13" s="38" customFormat="1" ht="18.95" customHeight="1" x14ac:dyDescent="0.25">
      <c r="A77" s="112">
        <v>46</v>
      </c>
      <c r="B77" s="115" t="s">
        <v>79</v>
      </c>
      <c r="C77" s="119" t="s">
        <v>18</v>
      </c>
      <c r="D77" s="119">
        <v>1996</v>
      </c>
      <c r="E77" s="119">
        <v>1</v>
      </c>
      <c r="F77" s="121">
        <v>0</v>
      </c>
      <c r="G77" s="3">
        <v>998000</v>
      </c>
      <c r="H77" s="7">
        <f t="shared" si="3"/>
        <v>0</v>
      </c>
      <c r="I77" s="148"/>
      <c r="J77" s="36"/>
      <c r="K77" s="36" t="s">
        <v>23</v>
      </c>
      <c r="L77" s="203"/>
      <c r="M77" s="37"/>
    </row>
    <row r="78" spans="1:13" s="38" customFormat="1" ht="18.95" customHeight="1" x14ac:dyDescent="0.25">
      <c r="A78" s="112">
        <v>47</v>
      </c>
      <c r="B78" s="115" t="s">
        <v>40</v>
      </c>
      <c r="C78" s="119" t="s">
        <v>18</v>
      </c>
      <c r="D78" s="119">
        <v>2004</v>
      </c>
      <c r="E78" s="119">
        <v>1</v>
      </c>
      <c r="F78" s="121">
        <v>0</v>
      </c>
      <c r="G78" s="3">
        <v>750000</v>
      </c>
      <c r="H78" s="7">
        <f t="shared" si="3"/>
        <v>0</v>
      </c>
      <c r="I78" s="148"/>
      <c r="J78" s="36"/>
      <c r="K78" s="36" t="s">
        <v>23</v>
      </c>
      <c r="L78" s="203"/>
      <c r="M78" s="37"/>
    </row>
    <row r="79" spans="1:13" s="38" customFormat="1" ht="18.95" customHeight="1" x14ac:dyDescent="0.25">
      <c r="A79" s="112">
        <v>48</v>
      </c>
      <c r="B79" s="115" t="s">
        <v>80</v>
      </c>
      <c r="C79" s="119" t="s">
        <v>18</v>
      </c>
      <c r="D79" s="119">
        <v>1999</v>
      </c>
      <c r="E79" s="119">
        <v>2</v>
      </c>
      <c r="F79" s="121">
        <v>0</v>
      </c>
      <c r="G79" s="3">
        <v>1353000</v>
      </c>
      <c r="H79" s="7">
        <f t="shared" si="3"/>
        <v>0</v>
      </c>
      <c r="I79" s="148"/>
      <c r="J79" s="36"/>
      <c r="K79" s="36" t="s">
        <v>23</v>
      </c>
      <c r="L79" s="203"/>
      <c r="M79" s="37"/>
    </row>
    <row r="80" spans="1:13" s="38" customFormat="1" ht="18.95" customHeight="1" x14ac:dyDescent="0.25">
      <c r="A80" s="112">
        <v>49</v>
      </c>
      <c r="B80" s="116" t="s">
        <v>81</v>
      </c>
      <c r="C80" s="119" t="s">
        <v>18</v>
      </c>
      <c r="D80" s="119">
        <v>2003</v>
      </c>
      <c r="E80" s="119">
        <v>1</v>
      </c>
      <c r="F80" s="121">
        <v>0</v>
      </c>
      <c r="G80" s="3">
        <v>1795500</v>
      </c>
      <c r="H80" s="7">
        <f t="shared" si="3"/>
        <v>0</v>
      </c>
      <c r="I80" s="148"/>
      <c r="J80" s="36"/>
      <c r="K80" s="36" t="s">
        <v>23</v>
      </c>
      <c r="L80" s="203"/>
      <c r="M80" s="37"/>
    </row>
    <row r="81" spans="1:13" s="38" customFormat="1" ht="18.95" customHeight="1" x14ac:dyDescent="0.25">
      <c r="A81" s="112">
        <v>50</v>
      </c>
      <c r="B81" s="144" t="s">
        <v>82</v>
      </c>
      <c r="C81" s="119" t="s">
        <v>18</v>
      </c>
      <c r="D81" s="119">
        <v>2003</v>
      </c>
      <c r="E81" s="119">
        <v>1</v>
      </c>
      <c r="F81" s="121">
        <v>0.01</v>
      </c>
      <c r="G81" s="3">
        <v>1634125</v>
      </c>
      <c r="H81" s="7">
        <f t="shared" si="3"/>
        <v>16341.25</v>
      </c>
      <c r="I81" s="148"/>
      <c r="J81" s="36" t="s">
        <v>23</v>
      </c>
      <c r="K81" s="36"/>
      <c r="L81" s="203"/>
      <c r="M81" s="37"/>
    </row>
    <row r="82" spans="1:13" s="38" customFormat="1" ht="18.95" customHeight="1" x14ac:dyDescent="0.25">
      <c r="A82" s="112">
        <v>51</v>
      </c>
      <c r="B82" s="115" t="s">
        <v>55</v>
      </c>
      <c r="C82" s="119" t="s">
        <v>18</v>
      </c>
      <c r="D82" s="119">
        <v>2001</v>
      </c>
      <c r="E82" s="119">
        <v>2</v>
      </c>
      <c r="F82" s="121">
        <v>0</v>
      </c>
      <c r="G82" s="3">
        <v>990000</v>
      </c>
      <c r="H82" s="7">
        <f t="shared" si="3"/>
        <v>0</v>
      </c>
      <c r="I82" s="148"/>
      <c r="J82" s="36"/>
      <c r="K82" s="36" t="s">
        <v>23</v>
      </c>
      <c r="L82" s="203"/>
      <c r="M82" s="37"/>
    </row>
    <row r="83" spans="1:13" s="38" customFormat="1" ht="18.95" customHeight="1" x14ac:dyDescent="0.25">
      <c r="A83" s="112">
        <v>52</v>
      </c>
      <c r="B83" s="115" t="s">
        <v>55</v>
      </c>
      <c r="C83" s="119" t="s">
        <v>18</v>
      </c>
      <c r="D83" s="119">
        <v>2000</v>
      </c>
      <c r="E83" s="119">
        <v>4</v>
      </c>
      <c r="F83" s="121">
        <v>0</v>
      </c>
      <c r="G83" s="3">
        <v>1672000</v>
      </c>
      <c r="H83" s="7">
        <f t="shared" si="3"/>
        <v>0</v>
      </c>
      <c r="I83" s="148"/>
      <c r="J83" s="36"/>
      <c r="K83" s="36" t="s">
        <v>23</v>
      </c>
      <c r="L83" s="203"/>
      <c r="M83" s="37"/>
    </row>
    <row r="84" spans="1:13" s="38" customFormat="1" ht="18.95" customHeight="1" x14ac:dyDescent="0.25">
      <c r="A84" s="112">
        <v>53</v>
      </c>
      <c r="B84" s="115" t="s">
        <v>55</v>
      </c>
      <c r="C84" s="119" t="s">
        <v>18</v>
      </c>
      <c r="D84" s="119">
        <v>2001</v>
      </c>
      <c r="E84" s="119">
        <v>2</v>
      </c>
      <c r="F84" s="121">
        <v>0</v>
      </c>
      <c r="G84" s="3">
        <v>990000</v>
      </c>
      <c r="H84" s="7">
        <f t="shared" si="3"/>
        <v>0</v>
      </c>
      <c r="I84" s="148"/>
      <c r="J84" s="36"/>
      <c r="K84" s="36" t="s">
        <v>23</v>
      </c>
      <c r="L84" s="203"/>
      <c r="M84" s="37"/>
    </row>
    <row r="85" spans="1:13" s="38" customFormat="1" ht="18.95" customHeight="1" x14ac:dyDescent="0.25">
      <c r="A85" s="112">
        <v>54</v>
      </c>
      <c r="B85" s="115" t="s">
        <v>55</v>
      </c>
      <c r="C85" s="119" t="s">
        <v>18</v>
      </c>
      <c r="D85" s="119">
        <v>2000</v>
      </c>
      <c r="E85" s="119">
        <v>3</v>
      </c>
      <c r="F85" s="121">
        <v>0</v>
      </c>
      <c r="G85" s="3">
        <v>2475000</v>
      </c>
      <c r="H85" s="7">
        <f t="shared" si="3"/>
        <v>0</v>
      </c>
      <c r="I85" s="148"/>
      <c r="J85" s="36"/>
      <c r="K85" s="36" t="s">
        <v>23</v>
      </c>
      <c r="L85" s="203"/>
      <c r="M85" s="37"/>
    </row>
    <row r="86" spans="1:13" s="38" customFormat="1" ht="18.95" customHeight="1" x14ac:dyDescent="0.25">
      <c r="A86" s="112">
        <v>55</v>
      </c>
      <c r="B86" s="115" t="s">
        <v>55</v>
      </c>
      <c r="C86" s="119" t="s">
        <v>18</v>
      </c>
      <c r="D86" s="119">
        <v>2009</v>
      </c>
      <c r="E86" s="119">
        <v>2</v>
      </c>
      <c r="F86" s="121">
        <v>0</v>
      </c>
      <c r="G86" s="3">
        <v>1800000</v>
      </c>
      <c r="H86" s="7">
        <f t="shared" si="3"/>
        <v>0</v>
      </c>
      <c r="I86" s="148"/>
      <c r="J86" s="36"/>
      <c r="K86" s="36" t="s">
        <v>23</v>
      </c>
      <c r="L86" s="203"/>
      <c r="M86" s="37"/>
    </row>
    <row r="87" spans="1:13" s="38" customFormat="1" ht="18.95" customHeight="1" x14ac:dyDescent="0.25">
      <c r="A87" s="112">
        <v>56</v>
      </c>
      <c r="B87" s="115" t="s">
        <v>55</v>
      </c>
      <c r="C87" s="119" t="s">
        <v>18</v>
      </c>
      <c r="D87" s="119">
        <v>2009</v>
      </c>
      <c r="E87" s="119">
        <v>2</v>
      </c>
      <c r="F87" s="121">
        <v>0</v>
      </c>
      <c r="G87" s="3">
        <v>3000000</v>
      </c>
      <c r="H87" s="7">
        <f t="shared" si="3"/>
        <v>0</v>
      </c>
      <c r="I87" s="148"/>
      <c r="J87" s="36"/>
      <c r="K87" s="36" t="s">
        <v>23</v>
      </c>
      <c r="L87" s="203"/>
      <c r="M87" s="37"/>
    </row>
    <row r="88" spans="1:13" s="38" customFormat="1" ht="18.95" customHeight="1" x14ac:dyDescent="0.25">
      <c r="A88" s="112">
        <v>57</v>
      </c>
      <c r="B88" s="115" t="s">
        <v>83</v>
      </c>
      <c r="C88" s="119" t="s">
        <v>18</v>
      </c>
      <c r="D88" s="119">
        <v>2007</v>
      </c>
      <c r="E88" s="119">
        <v>2</v>
      </c>
      <c r="F88" s="121">
        <v>0</v>
      </c>
      <c r="G88" s="3">
        <v>3710000</v>
      </c>
      <c r="H88" s="7">
        <f t="shared" si="3"/>
        <v>0</v>
      </c>
      <c r="I88" s="148"/>
      <c r="J88" s="36"/>
      <c r="K88" s="36" t="s">
        <v>23</v>
      </c>
      <c r="L88" s="203"/>
      <c r="M88" s="37"/>
    </row>
    <row r="89" spans="1:13" s="38" customFormat="1" ht="18.95" customHeight="1" x14ac:dyDescent="0.25">
      <c r="A89" s="112">
        <v>58</v>
      </c>
      <c r="B89" s="115" t="s">
        <v>83</v>
      </c>
      <c r="C89" s="119" t="s">
        <v>18</v>
      </c>
      <c r="D89" s="119">
        <v>2010</v>
      </c>
      <c r="E89" s="119">
        <v>1</v>
      </c>
      <c r="F89" s="121">
        <v>0</v>
      </c>
      <c r="G89" s="3">
        <v>2661000</v>
      </c>
      <c r="H89" s="7">
        <f t="shared" si="3"/>
        <v>0</v>
      </c>
      <c r="I89" s="148"/>
      <c r="J89" s="36"/>
      <c r="K89" s="36" t="s">
        <v>23</v>
      </c>
      <c r="L89" s="203"/>
      <c r="M89" s="37"/>
    </row>
    <row r="90" spans="1:13" s="38" customFormat="1" ht="18.95" customHeight="1" x14ac:dyDescent="0.25">
      <c r="A90" s="112">
        <v>59</v>
      </c>
      <c r="B90" s="115" t="s">
        <v>83</v>
      </c>
      <c r="C90" s="119" t="s">
        <v>18</v>
      </c>
      <c r="D90" s="119">
        <v>2008</v>
      </c>
      <c r="E90" s="119">
        <v>1</v>
      </c>
      <c r="F90" s="121">
        <v>0</v>
      </c>
      <c r="G90" s="3">
        <v>2395000</v>
      </c>
      <c r="H90" s="7">
        <f t="shared" si="3"/>
        <v>0</v>
      </c>
      <c r="I90" s="148"/>
      <c r="J90" s="36"/>
      <c r="K90" s="36" t="s">
        <v>23</v>
      </c>
      <c r="L90" s="203"/>
      <c r="M90" s="37"/>
    </row>
    <row r="91" spans="1:13" s="38" customFormat="1" ht="18.95" customHeight="1" x14ac:dyDescent="0.25">
      <c r="A91" s="112">
        <v>60</v>
      </c>
      <c r="B91" s="115" t="s">
        <v>84</v>
      </c>
      <c r="C91" s="119" t="s">
        <v>18</v>
      </c>
      <c r="D91" s="119">
        <v>2005</v>
      </c>
      <c r="E91" s="119">
        <v>3</v>
      </c>
      <c r="F91" s="121">
        <v>0</v>
      </c>
      <c r="G91" s="3">
        <v>4128000</v>
      </c>
      <c r="H91" s="7">
        <f t="shared" si="3"/>
        <v>0</v>
      </c>
      <c r="I91" s="148"/>
      <c r="J91" s="36"/>
      <c r="K91" s="36" t="s">
        <v>23</v>
      </c>
      <c r="L91" s="203"/>
      <c r="M91" s="37"/>
    </row>
    <row r="92" spans="1:13" s="38" customFormat="1" ht="18.95" customHeight="1" x14ac:dyDescent="0.25">
      <c r="A92" s="112">
        <v>61</v>
      </c>
      <c r="B92" s="115" t="s">
        <v>85</v>
      </c>
      <c r="C92" s="119" t="s">
        <v>18</v>
      </c>
      <c r="D92" s="119">
        <v>2009</v>
      </c>
      <c r="E92" s="119">
        <v>1</v>
      </c>
      <c r="F92" s="121">
        <v>0</v>
      </c>
      <c r="G92" s="3">
        <v>2698000</v>
      </c>
      <c r="H92" s="7">
        <f t="shared" si="3"/>
        <v>0</v>
      </c>
      <c r="I92" s="148"/>
      <c r="J92" s="36"/>
      <c r="K92" s="36" t="s">
        <v>23</v>
      </c>
      <c r="L92" s="203"/>
      <c r="M92" s="37"/>
    </row>
    <row r="93" spans="1:13" s="38" customFormat="1" ht="18.95" customHeight="1" x14ac:dyDescent="0.25">
      <c r="A93" s="112">
        <v>62</v>
      </c>
      <c r="B93" s="115" t="s">
        <v>56</v>
      </c>
      <c r="C93" s="119" t="s">
        <v>18</v>
      </c>
      <c r="D93" s="119">
        <v>2004</v>
      </c>
      <c r="E93" s="119">
        <v>2</v>
      </c>
      <c r="F93" s="121">
        <v>0</v>
      </c>
      <c r="G93" s="3">
        <v>3150000</v>
      </c>
      <c r="H93" s="7">
        <f t="shared" si="3"/>
        <v>0</v>
      </c>
      <c r="I93" s="148"/>
      <c r="J93" s="36"/>
      <c r="K93" s="36" t="s">
        <v>23</v>
      </c>
      <c r="L93" s="203"/>
      <c r="M93" s="37"/>
    </row>
    <row r="94" spans="1:13" s="38" customFormat="1" ht="18.95" customHeight="1" x14ac:dyDescent="0.25">
      <c r="A94" s="112">
        <v>63</v>
      </c>
      <c r="B94" s="115" t="s">
        <v>56</v>
      </c>
      <c r="C94" s="119" t="s">
        <v>18</v>
      </c>
      <c r="D94" s="119">
        <v>2005</v>
      </c>
      <c r="E94" s="119">
        <v>10</v>
      </c>
      <c r="F94" s="121">
        <v>0</v>
      </c>
      <c r="G94" s="3">
        <v>18000000</v>
      </c>
      <c r="H94" s="7">
        <f t="shared" ref="H94:H128" si="4">+F94*G94</f>
        <v>0</v>
      </c>
      <c r="I94" s="148"/>
      <c r="J94" s="36"/>
      <c r="K94" s="36" t="s">
        <v>23</v>
      </c>
      <c r="L94" s="203" t="s">
        <v>33</v>
      </c>
      <c r="M94" s="37"/>
    </row>
    <row r="95" spans="1:13" s="38" customFormat="1" ht="18.95" customHeight="1" x14ac:dyDescent="0.25">
      <c r="A95" s="112">
        <v>64</v>
      </c>
      <c r="B95" s="115" t="s">
        <v>56</v>
      </c>
      <c r="C95" s="119" t="s">
        <v>18</v>
      </c>
      <c r="D95" s="119">
        <v>2005</v>
      </c>
      <c r="E95" s="119">
        <v>2</v>
      </c>
      <c r="F95" s="121">
        <v>0</v>
      </c>
      <c r="G95" s="3">
        <v>3600000</v>
      </c>
      <c r="H95" s="7">
        <f t="shared" si="4"/>
        <v>0</v>
      </c>
      <c r="I95" s="148"/>
      <c r="J95" s="36"/>
      <c r="K95" s="36" t="s">
        <v>23</v>
      </c>
      <c r="L95" s="203"/>
      <c r="M95" s="37"/>
    </row>
    <row r="96" spans="1:13" s="38" customFormat="1" ht="18.95" customHeight="1" x14ac:dyDescent="0.25">
      <c r="A96" s="112">
        <v>65</v>
      </c>
      <c r="B96" s="115" t="s">
        <v>56</v>
      </c>
      <c r="C96" s="119" t="s">
        <v>18</v>
      </c>
      <c r="D96" s="119">
        <v>2005</v>
      </c>
      <c r="E96" s="119">
        <v>4</v>
      </c>
      <c r="F96" s="121">
        <v>0</v>
      </c>
      <c r="G96" s="3">
        <v>7200000</v>
      </c>
      <c r="H96" s="7">
        <f t="shared" si="4"/>
        <v>0</v>
      </c>
      <c r="I96" s="148"/>
      <c r="J96" s="36"/>
      <c r="K96" s="36" t="s">
        <v>23</v>
      </c>
      <c r="L96" s="203"/>
      <c r="M96" s="37"/>
    </row>
    <row r="97" spans="1:13" s="38" customFormat="1" ht="18.95" customHeight="1" x14ac:dyDescent="0.25">
      <c r="A97" s="112">
        <v>66</v>
      </c>
      <c r="B97" s="115" t="s">
        <v>86</v>
      </c>
      <c r="C97" s="119" t="s">
        <v>113</v>
      </c>
      <c r="D97" s="119"/>
      <c r="E97" s="119">
        <v>1</v>
      </c>
      <c r="F97" s="121">
        <v>0.01</v>
      </c>
      <c r="G97" s="3">
        <v>600000</v>
      </c>
      <c r="H97" s="7">
        <f t="shared" si="4"/>
        <v>6000</v>
      </c>
      <c r="I97" s="148"/>
      <c r="J97" s="36" t="s">
        <v>23</v>
      </c>
      <c r="K97" s="36"/>
      <c r="L97" s="203"/>
      <c r="M97" s="37"/>
    </row>
    <row r="98" spans="1:13" s="38" customFormat="1" ht="18.95" customHeight="1" x14ac:dyDescent="0.25">
      <c r="A98" s="112">
        <v>67</v>
      </c>
      <c r="B98" s="115" t="s">
        <v>87</v>
      </c>
      <c r="C98" s="119" t="s">
        <v>114</v>
      </c>
      <c r="D98" s="119">
        <v>2010</v>
      </c>
      <c r="E98" s="119">
        <v>2</v>
      </c>
      <c r="F98" s="121">
        <v>0.01</v>
      </c>
      <c r="G98" s="3">
        <v>2900000</v>
      </c>
      <c r="H98" s="7">
        <f t="shared" si="4"/>
        <v>29000</v>
      </c>
      <c r="I98" s="148"/>
      <c r="J98" s="36" t="s">
        <v>23</v>
      </c>
      <c r="K98" s="36"/>
      <c r="L98" s="203"/>
      <c r="M98" s="37"/>
    </row>
    <row r="99" spans="1:13" s="38" customFormat="1" ht="18.95" customHeight="1" x14ac:dyDescent="0.25">
      <c r="A99" s="112">
        <v>68</v>
      </c>
      <c r="B99" s="115" t="s">
        <v>88</v>
      </c>
      <c r="C99" s="119" t="s">
        <v>18</v>
      </c>
      <c r="D99" s="119">
        <v>2010</v>
      </c>
      <c r="E99" s="119">
        <v>1</v>
      </c>
      <c r="F99" s="121">
        <v>0</v>
      </c>
      <c r="G99" s="3">
        <v>500000</v>
      </c>
      <c r="H99" s="7">
        <f t="shared" si="4"/>
        <v>0</v>
      </c>
      <c r="I99" s="148"/>
      <c r="J99" s="36"/>
      <c r="K99" s="36" t="s">
        <v>23</v>
      </c>
      <c r="L99" s="203"/>
      <c r="M99" s="37"/>
    </row>
    <row r="100" spans="1:13" s="38" customFormat="1" ht="18.95" customHeight="1" x14ac:dyDescent="0.25">
      <c r="A100" s="112">
        <v>69</v>
      </c>
      <c r="B100" s="115" t="s">
        <v>89</v>
      </c>
      <c r="C100" s="119" t="s">
        <v>18</v>
      </c>
      <c r="D100" s="119">
        <v>2007</v>
      </c>
      <c r="E100" s="119">
        <v>1</v>
      </c>
      <c r="F100" s="121">
        <v>0</v>
      </c>
      <c r="G100" s="3">
        <v>1200000</v>
      </c>
      <c r="H100" s="7">
        <f t="shared" si="4"/>
        <v>0</v>
      </c>
      <c r="I100" s="148"/>
      <c r="J100" s="36"/>
      <c r="K100" s="36" t="s">
        <v>23</v>
      </c>
      <c r="L100" s="203"/>
      <c r="M100" s="37"/>
    </row>
    <row r="101" spans="1:13" s="38" customFormat="1" ht="18.95" customHeight="1" x14ac:dyDescent="0.25">
      <c r="A101" s="112">
        <v>70</v>
      </c>
      <c r="B101" s="115" t="s">
        <v>89</v>
      </c>
      <c r="C101" s="119" t="s">
        <v>18</v>
      </c>
      <c r="D101" s="119">
        <v>2008</v>
      </c>
      <c r="E101" s="119">
        <v>1</v>
      </c>
      <c r="F101" s="121">
        <v>0</v>
      </c>
      <c r="G101" s="3">
        <v>1350001</v>
      </c>
      <c r="H101" s="7">
        <f t="shared" si="4"/>
        <v>0</v>
      </c>
      <c r="I101" s="148"/>
      <c r="J101" s="36"/>
      <c r="K101" s="36" t="s">
        <v>23</v>
      </c>
      <c r="L101" s="203"/>
      <c r="M101" s="37"/>
    </row>
    <row r="102" spans="1:13" s="38" customFormat="1" ht="18.95" customHeight="1" x14ac:dyDescent="0.25">
      <c r="A102" s="112">
        <v>71</v>
      </c>
      <c r="B102" s="115" t="s">
        <v>90</v>
      </c>
      <c r="C102" s="119" t="s">
        <v>18</v>
      </c>
      <c r="D102" s="119">
        <v>2013</v>
      </c>
      <c r="E102" s="119">
        <v>1</v>
      </c>
      <c r="F102" s="121">
        <v>0.01</v>
      </c>
      <c r="G102" s="3">
        <v>2139500</v>
      </c>
      <c r="H102" s="7">
        <f t="shared" si="4"/>
        <v>21395</v>
      </c>
      <c r="I102" s="148"/>
      <c r="J102" s="36" t="s">
        <v>23</v>
      </c>
      <c r="K102" s="36"/>
      <c r="L102" s="203"/>
      <c r="M102" s="37"/>
    </row>
    <row r="103" spans="1:13" s="38" customFormat="1" ht="18.95" customHeight="1" x14ac:dyDescent="0.25">
      <c r="A103" s="112">
        <v>72</v>
      </c>
      <c r="B103" s="115" t="s">
        <v>91</v>
      </c>
      <c r="C103" s="119" t="s">
        <v>18</v>
      </c>
      <c r="D103" s="119">
        <v>2007</v>
      </c>
      <c r="E103" s="119">
        <v>1</v>
      </c>
      <c r="F103" s="121">
        <v>0</v>
      </c>
      <c r="G103" s="3">
        <v>650000</v>
      </c>
      <c r="H103" s="7">
        <f t="shared" si="4"/>
        <v>0</v>
      </c>
      <c r="I103" s="148"/>
      <c r="J103" s="36"/>
      <c r="K103" s="36" t="s">
        <v>23</v>
      </c>
      <c r="L103" s="203"/>
      <c r="M103" s="37"/>
    </row>
    <row r="104" spans="1:13" s="38" customFormat="1" ht="18.95" customHeight="1" x14ac:dyDescent="0.25">
      <c r="A104" s="112">
        <v>73</v>
      </c>
      <c r="B104" s="115" t="s">
        <v>92</v>
      </c>
      <c r="C104" s="119" t="s">
        <v>18</v>
      </c>
      <c r="D104" s="119">
        <v>2013</v>
      </c>
      <c r="E104" s="119">
        <v>1</v>
      </c>
      <c r="F104" s="121">
        <v>0.01</v>
      </c>
      <c r="G104" s="3">
        <v>1762100</v>
      </c>
      <c r="H104" s="7">
        <f t="shared" si="4"/>
        <v>17621</v>
      </c>
      <c r="I104" s="148"/>
      <c r="J104" s="36" t="s">
        <v>23</v>
      </c>
      <c r="K104" s="36"/>
      <c r="L104" s="203"/>
      <c r="M104" s="37"/>
    </row>
    <row r="105" spans="1:13" s="38" customFormat="1" ht="18.95" customHeight="1" x14ac:dyDescent="0.25">
      <c r="A105" s="112">
        <v>74</v>
      </c>
      <c r="B105" s="115" t="s">
        <v>93</v>
      </c>
      <c r="C105" s="119" t="s">
        <v>18</v>
      </c>
      <c r="D105" s="119">
        <v>2008</v>
      </c>
      <c r="E105" s="119">
        <v>100</v>
      </c>
      <c r="F105" s="121">
        <v>0</v>
      </c>
      <c r="G105" s="3">
        <v>1300000</v>
      </c>
      <c r="H105" s="7">
        <f t="shared" si="4"/>
        <v>0</v>
      </c>
      <c r="I105" s="148"/>
      <c r="J105" s="36"/>
      <c r="K105" s="36" t="s">
        <v>23</v>
      </c>
      <c r="L105" s="203"/>
      <c r="M105" s="37"/>
    </row>
    <row r="106" spans="1:13" s="38" customFormat="1" ht="18.95" customHeight="1" x14ac:dyDescent="0.25">
      <c r="A106" s="112">
        <v>75</v>
      </c>
      <c r="B106" s="115" t="s">
        <v>94</v>
      </c>
      <c r="C106" s="119" t="s">
        <v>18</v>
      </c>
      <c r="D106" s="119">
        <v>2011</v>
      </c>
      <c r="E106" s="119">
        <v>500</v>
      </c>
      <c r="F106" s="121">
        <v>0</v>
      </c>
      <c r="G106" s="3">
        <v>17600000</v>
      </c>
      <c r="H106" s="7">
        <f t="shared" si="4"/>
        <v>0</v>
      </c>
      <c r="I106" s="148"/>
      <c r="J106" s="36"/>
      <c r="K106" s="36" t="s">
        <v>23</v>
      </c>
      <c r="L106" s="203"/>
      <c r="M106" s="37"/>
    </row>
    <row r="107" spans="1:13" s="38" customFormat="1" ht="18.95" customHeight="1" x14ac:dyDescent="0.25">
      <c r="A107" s="112">
        <v>76</v>
      </c>
      <c r="B107" s="115" t="s">
        <v>34</v>
      </c>
      <c r="C107" s="119" t="s">
        <v>18</v>
      </c>
      <c r="D107" s="119">
        <v>2006</v>
      </c>
      <c r="E107" s="119">
        <f>50-8</f>
        <v>42</v>
      </c>
      <c r="F107" s="121">
        <v>0.01</v>
      </c>
      <c r="G107" s="3">
        <v>3570000</v>
      </c>
      <c r="H107" s="7">
        <f t="shared" si="4"/>
        <v>35700</v>
      </c>
      <c r="I107" s="148"/>
      <c r="J107" s="36" t="s">
        <v>23</v>
      </c>
      <c r="K107" s="36"/>
      <c r="L107" s="203"/>
      <c r="M107" s="37"/>
    </row>
    <row r="108" spans="1:13" s="38" customFormat="1" ht="18.95" customHeight="1" x14ac:dyDescent="0.25">
      <c r="A108" s="112">
        <v>77</v>
      </c>
      <c r="B108" s="115" t="s">
        <v>95</v>
      </c>
      <c r="C108" s="119" t="s">
        <v>18</v>
      </c>
      <c r="D108" s="119">
        <v>2010</v>
      </c>
      <c r="E108" s="119">
        <v>1</v>
      </c>
      <c r="F108" s="121">
        <v>0.01</v>
      </c>
      <c r="G108" s="3">
        <v>233000</v>
      </c>
      <c r="H108" s="7">
        <f t="shared" si="4"/>
        <v>2330</v>
      </c>
      <c r="I108" s="148"/>
      <c r="J108" s="36" t="s">
        <v>23</v>
      </c>
      <c r="K108" s="36"/>
      <c r="L108" s="203"/>
      <c r="M108" s="37"/>
    </row>
    <row r="109" spans="1:13" s="38" customFormat="1" ht="18.95" customHeight="1" x14ac:dyDescent="0.25">
      <c r="A109" s="112">
        <v>78</v>
      </c>
      <c r="B109" s="115" t="s">
        <v>96</v>
      </c>
      <c r="C109" s="119" t="s">
        <v>18</v>
      </c>
      <c r="D109" s="119">
        <v>2013</v>
      </c>
      <c r="E109" s="119">
        <v>50</v>
      </c>
      <c r="F109" s="121">
        <v>0</v>
      </c>
      <c r="G109" s="3">
        <v>8250000</v>
      </c>
      <c r="H109" s="7">
        <f t="shared" si="4"/>
        <v>0</v>
      </c>
      <c r="I109" s="148"/>
      <c r="J109" s="36"/>
      <c r="K109" s="36" t="s">
        <v>23</v>
      </c>
      <c r="L109" s="203"/>
      <c r="M109" s="37"/>
    </row>
    <row r="110" spans="1:13" s="38" customFormat="1" ht="18.95" customHeight="1" x14ac:dyDescent="0.25">
      <c r="A110" s="112">
        <v>79</v>
      </c>
      <c r="B110" s="115" t="s">
        <v>97</v>
      </c>
      <c r="C110" s="119" t="s">
        <v>18</v>
      </c>
      <c r="D110" s="119">
        <v>2007</v>
      </c>
      <c r="E110" s="119">
        <v>51</v>
      </c>
      <c r="F110" s="121">
        <v>0</v>
      </c>
      <c r="G110" s="3">
        <v>7650000</v>
      </c>
      <c r="H110" s="7">
        <f t="shared" si="4"/>
        <v>0</v>
      </c>
      <c r="I110" s="148"/>
      <c r="J110" s="36"/>
      <c r="K110" s="36" t="s">
        <v>23</v>
      </c>
      <c r="L110" s="203"/>
      <c r="M110" s="37"/>
    </row>
    <row r="111" spans="1:13" s="38" customFormat="1" ht="18.95" customHeight="1" x14ac:dyDescent="0.25">
      <c r="A111" s="112">
        <v>80</v>
      </c>
      <c r="B111" s="115" t="s">
        <v>98</v>
      </c>
      <c r="C111" s="119" t="s">
        <v>18</v>
      </c>
      <c r="D111" s="119"/>
      <c r="E111" s="119">
        <v>10</v>
      </c>
      <c r="F111" s="121">
        <v>0</v>
      </c>
      <c r="G111" s="3">
        <v>1800000</v>
      </c>
      <c r="H111" s="7">
        <f t="shared" si="4"/>
        <v>0</v>
      </c>
      <c r="I111" s="148"/>
      <c r="J111" s="36"/>
      <c r="K111" s="36" t="s">
        <v>23</v>
      </c>
      <c r="L111" s="203"/>
      <c r="M111" s="37"/>
    </row>
    <row r="112" spans="1:13" s="38" customFormat="1" ht="18.95" customHeight="1" x14ac:dyDescent="0.25">
      <c r="A112" s="112">
        <v>81</v>
      </c>
      <c r="B112" s="115" t="s">
        <v>99</v>
      </c>
      <c r="C112" s="119" t="s">
        <v>18</v>
      </c>
      <c r="D112" s="119">
        <v>2008</v>
      </c>
      <c r="E112" s="119">
        <v>2</v>
      </c>
      <c r="F112" s="121">
        <v>0</v>
      </c>
      <c r="G112" s="3">
        <v>830000</v>
      </c>
      <c r="H112" s="7">
        <f t="shared" si="4"/>
        <v>0</v>
      </c>
      <c r="I112" s="148"/>
      <c r="J112" s="36"/>
      <c r="K112" s="36" t="s">
        <v>23</v>
      </c>
      <c r="L112" s="203"/>
      <c r="M112" s="37"/>
    </row>
    <row r="113" spans="1:13" s="38" customFormat="1" ht="18.95" customHeight="1" x14ac:dyDescent="0.25">
      <c r="A113" s="112">
        <v>82</v>
      </c>
      <c r="B113" s="115" t="s">
        <v>100</v>
      </c>
      <c r="C113" s="119" t="s">
        <v>18</v>
      </c>
      <c r="D113" s="119">
        <v>2007</v>
      </c>
      <c r="E113" s="119">
        <v>1</v>
      </c>
      <c r="F113" s="121">
        <v>0</v>
      </c>
      <c r="G113" s="3">
        <v>350000</v>
      </c>
      <c r="H113" s="7">
        <f t="shared" si="4"/>
        <v>0</v>
      </c>
      <c r="I113" s="148"/>
      <c r="J113" s="36"/>
      <c r="K113" s="36" t="s">
        <v>23</v>
      </c>
      <c r="L113" s="203"/>
      <c r="M113" s="37"/>
    </row>
    <row r="114" spans="1:13" s="38" customFormat="1" ht="18.95" customHeight="1" x14ac:dyDescent="0.25">
      <c r="A114" s="112">
        <v>83</v>
      </c>
      <c r="B114" s="115" t="s">
        <v>101</v>
      </c>
      <c r="C114" s="119" t="s">
        <v>18</v>
      </c>
      <c r="D114" s="119">
        <v>2008</v>
      </c>
      <c r="E114" s="119">
        <v>2</v>
      </c>
      <c r="F114" s="121">
        <v>0</v>
      </c>
      <c r="G114" s="3">
        <v>7246000</v>
      </c>
      <c r="H114" s="7">
        <f t="shared" si="4"/>
        <v>0</v>
      </c>
      <c r="I114" s="148"/>
      <c r="J114" s="36"/>
      <c r="K114" s="36" t="s">
        <v>23</v>
      </c>
      <c r="L114" s="203"/>
      <c r="M114" s="37"/>
    </row>
    <row r="115" spans="1:13" s="38" customFormat="1" ht="18.95" customHeight="1" x14ac:dyDescent="0.25">
      <c r="A115" s="112">
        <v>84</v>
      </c>
      <c r="B115" s="115" t="s">
        <v>102</v>
      </c>
      <c r="C115" s="119" t="s">
        <v>18</v>
      </c>
      <c r="D115" s="119">
        <v>2013</v>
      </c>
      <c r="E115" s="119">
        <v>2</v>
      </c>
      <c r="F115" s="121">
        <v>0</v>
      </c>
      <c r="G115" s="3">
        <v>6860000</v>
      </c>
      <c r="H115" s="7">
        <f t="shared" si="4"/>
        <v>0</v>
      </c>
      <c r="I115" s="148"/>
      <c r="J115" s="36"/>
      <c r="K115" s="36" t="s">
        <v>23</v>
      </c>
      <c r="L115" s="203"/>
      <c r="M115" s="37"/>
    </row>
    <row r="116" spans="1:13" s="38" customFormat="1" ht="18.95" customHeight="1" x14ac:dyDescent="0.25">
      <c r="A116" s="112">
        <v>85</v>
      </c>
      <c r="B116" s="115" t="s">
        <v>103</v>
      </c>
      <c r="C116" s="119" t="s">
        <v>18</v>
      </c>
      <c r="D116" s="119">
        <v>2005</v>
      </c>
      <c r="E116" s="119">
        <v>2</v>
      </c>
      <c r="F116" s="121">
        <v>0.01</v>
      </c>
      <c r="G116" s="3">
        <v>2993000</v>
      </c>
      <c r="H116" s="7">
        <f t="shared" si="4"/>
        <v>29930</v>
      </c>
      <c r="I116" s="148"/>
      <c r="J116" s="36" t="s">
        <v>23</v>
      </c>
      <c r="K116" s="36"/>
      <c r="L116" s="203"/>
      <c r="M116" s="37"/>
    </row>
    <row r="117" spans="1:13" s="38" customFormat="1" ht="18.95" customHeight="1" x14ac:dyDescent="0.25">
      <c r="A117" s="112">
        <v>86</v>
      </c>
      <c r="B117" s="115" t="s">
        <v>104</v>
      </c>
      <c r="C117" s="119" t="s">
        <v>18</v>
      </c>
      <c r="D117" s="119">
        <v>2010</v>
      </c>
      <c r="E117" s="119">
        <v>6</v>
      </c>
      <c r="F117" s="121">
        <v>0.01</v>
      </c>
      <c r="G117" s="3">
        <v>2100000</v>
      </c>
      <c r="H117" s="7">
        <f t="shared" si="4"/>
        <v>21000</v>
      </c>
      <c r="I117" s="148"/>
      <c r="J117" s="36" t="s">
        <v>23</v>
      </c>
      <c r="K117" s="36"/>
      <c r="L117" s="203" t="s">
        <v>33</v>
      </c>
      <c r="M117" s="37"/>
    </row>
    <row r="118" spans="1:13" s="38" customFormat="1" ht="18.95" customHeight="1" x14ac:dyDescent="0.25">
      <c r="A118" s="112">
        <v>87</v>
      </c>
      <c r="B118" s="115" t="s">
        <v>65</v>
      </c>
      <c r="C118" s="119" t="s">
        <v>18</v>
      </c>
      <c r="D118" s="119">
        <v>2002</v>
      </c>
      <c r="E118" s="119">
        <v>15</v>
      </c>
      <c r="F118" s="121">
        <v>0.01</v>
      </c>
      <c r="G118" s="3">
        <v>5250000</v>
      </c>
      <c r="H118" s="7">
        <f t="shared" si="4"/>
        <v>52500</v>
      </c>
      <c r="I118" s="148"/>
      <c r="J118" s="36" t="s">
        <v>23</v>
      </c>
      <c r="K118" s="36"/>
      <c r="L118" s="203"/>
      <c r="M118" s="37"/>
    </row>
    <row r="119" spans="1:13" s="38" customFormat="1" ht="18.95" customHeight="1" x14ac:dyDescent="0.25">
      <c r="A119" s="112">
        <v>88</v>
      </c>
      <c r="B119" s="115" t="s">
        <v>65</v>
      </c>
      <c r="C119" s="119" t="s">
        <v>18</v>
      </c>
      <c r="D119" s="119">
        <v>2004</v>
      </c>
      <c r="E119" s="119">
        <v>5</v>
      </c>
      <c r="F119" s="121">
        <v>0.01</v>
      </c>
      <c r="G119" s="3">
        <v>1575000</v>
      </c>
      <c r="H119" s="7">
        <f t="shared" si="4"/>
        <v>15750</v>
      </c>
      <c r="I119" s="148"/>
      <c r="J119" s="36" t="s">
        <v>23</v>
      </c>
      <c r="K119" s="36"/>
      <c r="L119" s="203"/>
      <c r="M119" s="37"/>
    </row>
    <row r="120" spans="1:13" s="38" customFormat="1" ht="18.95" customHeight="1" x14ac:dyDescent="0.25">
      <c r="A120" s="112">
        <v>89</v>
      </c>
      <c r="B120" s="115" t="s">
        <v>65</v>
      </c>
      <c r="C120" s="119" t="s">
        <v>18</v>
      </c>
      <c r="D120" s="119">
        <v>2004</v>
      </c>
      <c r="E120" s="119">
        <v>3</v>
      </c>
      <c r="F120" s="121">
        <v>0.01</v>
      </c>
      <c r="G120" s="3">
        <v>945000</v>
      </c>
      <c r="H120" s="7">
        <f t="shared" si="4"/>
        <v>9450</v>
      </c>
      <c r="I120" s="148"/>
      <c r="J120" s="36" t="s">
        <v>23</v>
      </c>
      <c r="K120" s="36"/>
      <c r="L120" s="203"/>
      <c r="M120" s="37"/>
    </row>
    <row r="121" spans="1:13" s="38" customFormat="1" ht="18.95" customHeight="1" x14ac:dyDescent="0.25">
      <c r="A121" s="112">
        <v>90</v>
      </c>
      <c r="B121" s="115" t="s">
        <v>65</v>
      </c>
      <c r="C121" s="119" t="s">
        <v>18</v>
      </c>
      <c r="D121" s="119">
        <v>2005</v>
      </c>
      <c r="E121" s="119">
        <v>2</v>
      </c>
      <c r="F121" s="121">
        <v>0.01</v>
      </c>
      <c r="G121" s="3">
        <v>730000</v>
      </c>
      <c r="H121" s="7">
        <f t="shared" si="4"/>
        <v>7300</v>
      </c>
      <c r="I121" s="148"/>
      <c r="J121" s="36" t="s">
        <v>23</v>
      </c>
      <c r="K121" s="36"/>
      <c r="L121" s="203"/>
      <c r="M121" s="37"/>
    </row>
    <row r="122" spans="1:13" s="38" customFormat="1" ht="18.95" customHeight="1" x14ac:dyDescent="0.25">
      <c r="A122" s="112">
        <v>91</v>
      </c>
      <c r="B122" s="115" t="s">
        <v>65</v>
      </c>
      <c r="C122" s="119" t="s">
        <v>18</v>
      </c>
      <c r="D122" s="119">
        <v>2005</v>
      </c>
      <c r="E122" s="119">
        <v>6</v>
      </c>
      <c r="F122" s="121">
        <v>0.01</v>
      </c>
      <c r="G122" s="3">
        <v>2190000</v>
      </c>
      <c r="H122" s="7">
        <f t="shared" si="4"/>
        <v>21900</v>
      </c>
      <c r="I122" s="148"/>
      <c r="J122" s="36" t="s">
        <v>23</v>
      </c>
      <c r="K122" s="36"/>
      <c r="L122" s="203"/>
      <c r="M122" s="37"/>
    </row>
    <row r="123" spans="1:13" s="38" customFormat="1" ht="18.95" customHeight="1" x14ac:dyDescent="0.25">
      <c r="A123" s="112">
        <v>92</v>
      </c>
      <c r="B123" s="115" t="s">
        <v>105</v>
      </c>
      <c r="C123" s="119" t="s">
        <v>18</v>
      </c>
      <c r="D123" s="119">
        <v>2007</v>
      </c>
      <c r="E123" s="119">
        <v>1</v>
      </c>
      <c r="F123" s="121">
        <v>0</v>
      </c>
      <c r="G123" s="3">
        <v>800000</v>
      </c>
      <c r="H123" s="7">
        <f t="shared" si="4"/>
        <v>0</v>
      </c>
      <c r="I123" s="148"/>
      <c r="J123" s="36"/>
      <c r="K123" s="36" t="s">
        <v>23</v>
      </c>
      <c r="L123" s="203"/>
      <c r="M123" s="37"/>
    </row>
    <row r="124" spans="1:13" s="38" customFormat="1" ht="18.95" customHeight="1" x14ac:dyDescent="0.25">
      <c r="A124" s="112">
        <v>93</v>
      </c>
      <c r="B124" s="115" t="s">
        <v>106</v>
      </c>
      <c r="C124" s="119" t="s">
        <v>18</v>
      </c>
      <c r="D124" s="119">
        <v>2007</v>
      </c>
      <c r="E124" s="119">
        <v>1</v>
      </c>
      <c r="F124" s="121">
        <v>0</v>
      </c>
      <c r="G124" s="3">
        <v>800000</v>
      </c>
      <c r="H124" s="7">
        <f t="shared" si="4"/>
        <v>0</v>
      </c>
      <c r="I124" s="148"/>
      <c r="J124" s="36"/>
      <c r="K124" s="36" t="s">
        <v>23</v>
      </c>
      <c r="L124" s="203"/>
      <c r="M124" s="37"/>
    </row>
    <row r="125" spans="1:13" s="38" customFormat="1" ht="18.95" customHeight="1" x14ac:dyDescent="0.25">
      <c r="A125" s="112">
        <v>94</v>
      </c>
      <c r="B125" s="115" t="s">
        <v>107</v>
      </c>
      <c r="C125" s="119" t="s">
        <v>18</v>
      </c>
      <c r="D125" s="119">
        <v>2010</v>
      </c>
      <c r="E125" s="119">
        <v>1</v>
      </c>
      <c r="F125" s="121">
        <v>0</v>
      </c>
      <c r="G125" s="3">
        <v>2000000</v>
      </c>
      <c r="H125" s="7">
        <f t="shared" si="4"/>
        <v>0</v>
      </c>
      <c r="I125" s="148"/>
      <c r="J125" s="36"/>
      <c r="K125" s="36" t="s">
        <v>23</v>
      </c>
      <c r="L125" s="203"/>
      <c r="M125" s="37"/>
    </row>
    <row r="126" spans="1:13" s="38" customFormat="1" ht="18.95" customHeight="1" x14ac:dyDescent="0.25">
      <c r="A126" s="112">
        <v>95</v>
      </c>
      <c r="B126" s="115" t="s">
        <v>108</v>
      </c>
      <c r="C126" s="119" t="s">
        <v>18</v>
      </c>
      <c r="D126" s="119">
        <v>2003</v>
      </c>
      <c r="E126" s="119">
        <v>1</v>
      </c>
      <c r="F126" s="121">
        <v>0</v>
      </c>
      <c r="G126" s="3">
        <v>1400000</v>
      </c>
      <c r="H126" s="7">
        <f t="shared" si="4"/>
        <v>0</v>
      </c>
      <c r="I126" s="148"/>
      <c r="J126" s="36"/>
      <c r="K126" s="36" t="s">
        <v>23</v>
      </c>
      <c r="L126" s="203"/>
      <c r="M126" s="37"/>
    </row>
    <row r="127" spans="1:13" s="38" customFormat="1" ht="18.95" customHeight="1" x14ac:dyDescent="0.25">
      <c r="A127" s="112">
        <v>96</v>
      </c>
      <c r="B127" s="115" t="s">
        <v>109</v>
      </c>
      <c r="C127" s="119" t="s">
        <v>18</v>
      </c>
      <c r="D127" s="119">
        <v>2001</v>
      </c>
      <c r="E127" s="119">
        <v>2</v>
      </c>
      <c r="F127" s="121">
        <v>0.01</v>
      </c>
      <c r="G127" s="3">
        <v>3060000</v>
      </c>
      <c r="H127" s="7">
        <f t="shared" si="4"/>
        <v>30600</v>
      </c>
      <c r="I127" s="148"/>
      <c r="J127" s="36" t="s">
        <v>23</v>
      </c>
      <c r="K127" s="36"/>
      <c r="L127" s="203"/>
      <c r="M127" s="37"/>
    </row>
    <row r="128" spans="1:13" s="38" customFormat="1" ht="16.5" x14ac:dyDescent="0.25">
      <c r="A128" s="112">
        <v>97</v>
      </c>
      <c r="B128" s="115" t="s">
        <v>112</v>
      </c>
      <c r="C128" s="119" t="s">
        <v>18</v>
      </c>
      <c r="D128" s="119">
        <v>2007</v>
      </c>
      <c r="E128" s="119">
        <v>1</v>
      </c>
      <c r="F128" s="121">
        <v>0.01</v>
      </c>
      <c r="G128" s="3">
        <v>1150000</v>
      </c>
      <c r="H128" s="7">
        <f t="shared" si="4"/>
        <v>11500</v>
      </c>
      <c r="I128" s="148"/>
      <c r="J128" s="36" t="s">
        <v>23</v>
      </c>
      <c r="K128" s="36"/>
      <c r="L128" s="203"/>
      <c r="M128" s="37"/>
    </row>
    <row r="129" spans="1:15" s="38" customFormat="1" ht="16.5" x14ac:dyDescent="0.25">
      <c r="A129" s="143"/>
      <c r="B129" s="150" t="s">
        <v>132</v>
      </c>
      <c r="C129" s="150"/>
      <c r="D129" s="150"/>
      <c r="E129" s="150"/>
      <c r="F129" s="65"/>
      <c r="G129" s="19">
        <f>SUM(G32:G128)</f>
        <v>459295476</v>
      </c>
      <c r="H129" s="19">
        <f>SUM(H32:H128)</f>
        <v>963887.25</v>
      </c>
      <c r="I129" s="148"/>
      <c r="J129" s="147"/>
      <c r="K129" s="61"/>
      <c r="L129" s="150"/>
      <c r="M129" s="149"/>
    </row>
    <row r="130" spans="1:15" s="44" customFormat="1" ht="16.5" x14ac:dyDescent="0.25">
      <c r="A130" s="36"/>
      <c r="B130" s="147" t="s">
        <v>133</v>
      </c>
      <c r="C130" s="147"/>
      <c r="D130" s="36"/>
      <c r="E130" s="36"/>
      <c r="F130" s="45"/>
      <c r="G130" s="19">
        <f>G129+G24+G13+G30</f>
        <v>477626476</v>
      </c>
      <c r="H130" s="19">
        <f>H129+H24+H13+H30</f>
        <v>1098887.25</v>
      </c>
      <c r="I130" s="42"/>
      <c r="J130" s="42"/>
      <c r="K130" s="42"/>
      <c r="L130" s="145"/>
      <c r="M130" s="43"/>
      <c r="N130" s="43"/>
    </row>
    <row r="131" spans="1:15" s="44" customFormat="1" ht="16.5" x14ac:dyDescent="0.25">
      <c r="A131" s="67"/>
      <c r="B131" s="68"/>
      <c r="C131" s="68"/>
      <c r="D131" s="67"/>
      <c r="E131" s="67"/>
      <c r="F131" s="69"/>
      <c r="G131" s="70"/>
      <c r="H131" s="71"/>
      <c r="I131" s="72"/>
      <c r="J131" s="72"/>
      <c r="K131" s="72"/>
      <c r="L131" s="73"/>
      <c r="M131" s="43"/>
      <c r="N131" s="43"/>
    </row>
    <row r="132" spans="1:15" s="14" customFormat="1" ht="13.5" customHeight="1" x14ac:dyDescent="0.3">
      <c r="A132" s="146"/>
      <c r="D132" s="46"/>
      <c r="E132" s="46"/>
      <c r="F132" s="47"/>
      <c r="G132" s="74"/>
      <c r="H132" s="165" t="s">
        <v>136</v>
      </c>
      <c r="I132" s="165"/>
      <c r="J132" s="165"/>
      <c r="K132" s="165"/>
      <c r="L132" s="165"/>
      <c r="M132" s="46"/>
      <c r="N132" s="46"/>
    </row>
    <row r="133" spans="1:15" s="25" customFormat="1" ht="22.5" customHeight="1" x14ac:dyDescent="0.25">
      <c r="A133" s="26"/>
      <c r="B133" s="26" t="s">
        <v>28</v>
      </c>
      <c r="C133" s="26"/>
      <c r="D133" s="26"/>
      <c r="E133" s="26"/>
      <c r="F133" s="26"/>
      <c r="G133" s="26"/>
      <c r="H133" s="176" t="s">
        <v>27</v>
      </c>
      <c r="I133" s="176"/>
      <c r="J133" s="176"/>
      <c r="K133" s="176"/>
      <c r="L133" s="176"/>
      <c r="M133" s="26"/>
      <c r="N133" s="26"/>
    </row>
    <row r="134" spans="1:15" s="27" customFormat="1" ht="16.5" x14ac:dyDescent="0.25">
      <c r="C134" s="26"/>
      <c r="D134" s="26"/>
      <c r="E134" s="26"/>
      <c r="F134" s="49"/>
      <c r="G134" s="48"/>
      <c r="L134" s="13"/>
    </row>
    <row r="135" spans="1:15" s="27" customFormat="1" ht="16.5" x14ac:dyDescent="0.25">
      <c r="C135" s="28"/>
      <c r="F135" s="50"/>
      <c r="G135" s="13"/>
      <c r="L135" s="13"/>
    </row>
    <row r="136" spans="1:15" s="27" customFormat="1" ht="16.5" x14ac:dyDescent="0.25">
      <c r="C136" s="28"/>
      <c r="F136" s="50"/>
      <c r="G136" s="13"/>
      <c r="L136" s="13"/>
    </row>
    <row r="137" spans="1:15" s="27" customFormat="1" ht="16.5" x14ac:dyDescent="0.25">
      <c r="C137" s="28"/>
      <c r="F137" s="50"/>
      <c r="G137" s="13"/>
      <c r="L137" s="13"/>
    </row>
    <row r="138" spans="1:15" s="27" customFormat="1" ht="16.5" x14ac:dyDescent="0.25">
      <c r="C138" s="28"/>
      <c r="F138" s="50"/>
      <c r="G138" s="13"/>
      <c r="L138" s="13"/>
    </row>
    <row r="139" spans="1:15" s="25" customFormat="1" ht="16.5" x14ac:dyDescent="0.25">
      <c r="A139" s="75"/>
      <c r="B139" s="75"/>
      <c r="C139" s="176"/>
      <c r="D139" s="176"/>
      <c r="E139" s="176"/>
      <c r="F139" s="176"/>
      <c r="G139" s="176"/>
      <c r="H139" s="176"/>
      <c r="I139" s="176"/>
      <c r="J139" s="176"/>
      <c r="K139" s="176"/>
      <c r="L139" s="176"/>
      <c r="M139" s="26"/>
      <c r="N139" s="26"/>
    </row>
    <row r="140" spans="1:15" s="14" customFormat="1" x14ac:dyDescent="0.3">
      <c r="C140" s="16"/>
      <c r="D140" s="13"/>
      <c r="E140" s="13"/>
      <c r="F140" s="51"/>
      <c r="G140" s="13"/>
      <c r="H140" s="13"/>
      <c r="I140" s="13"/>
      <c r="J140" s="29"/>
      <c r="K140" s="13"/>
      <c r="L140" s="13"/>
      <c r="O140" s="17"/>
    </row>
    <row r="141" spans="1:15" x14ac:dyDescent="0.3">
      <c r="G141" s="54"/>
    </row>
    <row r="142" spans="1:15" x14ac:dyDescent="0.3">
      <c r="G142" s="54"/>
    </row>
    <row r="143" spans="1:15" x14ac:dyDescent="0.3">
      <c r="G143" s="54"/>
      <c r="H143" s="52"/>
    </row>
    <row r="144" spans="1:15" x14ac:dyDescent="0.3">
      <c r="G144" s="54"/>
    </row>
    <row r="145" spans="6:12" x14ac:dyDescent="0.3">
      <c r="G145" s="54"/>
    </row>
    <row r="146" spans="6:12" x14ac:dyDescent="0.3">
      <c r="G146" s="54"/>
    </row>
    <row r="147" spans="6:12" x14ac:dyDescent="0.3">
      <c r="G147" s="54"/>
    </row>
    <row r="148" spans="6:12" x14ac:dyDescent="0.3">
      <c r="G148" s="54"/>
    </row>
    <row r="149" spans="6:12" x14ac:dyDescent="0.3">
      <c r="G149" s="54"/>
    </row>
    <row r="150" spans="6:12" x14ac:dyDescent="0.3">
      <c r="G150" s="54"/>
    </row>
    <row r="151" spans="6:12" x14ac:dyDescent="0.3">
      <c r="G151" s="54"/>
    </row>
    <row r="152" spans="6:12" x14ac:dyDescent="0.3">
      <c r="F152" s="52"/>
      <c r="G152" s="54"/>
      <c r="H152" s="52"/>
      <c r="L152" s="52"/>
    </row>
    <row r="153" spans="6:12" x14ac:dyDescent="0.3">
      <c r="F153" s="52"/>
      <c r="G153" s="54"/>
      <c r="H153" s="52"/>
      <c r="L153" s="52"/>
    </row>
    <row r="154" spans="6:12" x14ac:dyDescent="0.3">
      <c r="F154" s="52"/>
      <c r="G154" s="54"/>
      <c r="H154" s="52"/>
      <c r="L154" s="52"/>
    </row>
    <row r="155" spans="6:12" x14ac:dyDescent="0.3">
      <c r="F155" s="52"/>
      <c r="G155" s="54"/>
      <c r="H155" s="52"/>
      <c r="L155" s="52"/>
    </row>
    <row r="156" spans="6:12" x14ac:dyDescent="0.3">
      <c r="F156" s="52"/>
      <c r="G156" s="54"/>
      <c r="H156" s="52"/>
      <c r="L156" s="52"/>
    </row>
    <row r="157" spans="6:12" x14ac:dyDescent="0.3">
      <c r="F157" s="52"/>
      <c r="G157" s="54"/>
      <c r="H157" s="52"/>
      <c r="L157" s="52"/>
    </row>
    <row r="158" spans="6:12" x14ac:dyDescent="0.3">
      <c r="F158" s="52"/>
      <c r="G158" s="54"/>
      <c r="H158" s="52"/>
      <c r="L158" s="52"/>
    </row>
    <row r="159" spans="6:12" x14ac:dyDescent="0.3">
      <c r="F159" s="52"/>
      <c r="G159" s="54"/>
      <c r="H159" s="52"/>
      <c r="L159" s="52"/>
    </row>
    <row r="160" spans="6:12" x14ac:dyDescent="0.3">
      <c r="F160" s="52"/>
      <c r="G160" s="54"/>
      <c r="H160" s="52"/>
      <c r="L160" s="52"/>
    </row>
    <row r="161" spans="6:12" x14ac:dyDescent="0.3">
      <c r="F161" s="52"/>
      <c r="G161" s="54"/>
      <c r="H161" s="52"/>
      <c r="L161" s="52"/>
    </row>
    <row r="162" spans="6:12" x14ac:dyDescent="0.3">
      <c r="F162" s="52"/>
      <c r="G162" s="54"/>
      <c r="H162" s="52"/>
      <c r="L162" s="52"/>
    </row>
    <row r="163" spans="6:12" x14ac:dyDescent="0.3">
      <c r="F163" s="52"/>
      <c r="G163" s="54"/>
      <c r="H163" s="52"/>
      <c r="L163" s="52"/>
    </row>
    <row r="164" spans="6:12" x14ac:dyDescent="0.3">
      <c r="F164" s="52"/>
      <c r="G164" s="54"/>
      <c r="H164" s="52"/>
      <c r="L164" s="52"/>
    </row>
    <row r="165" spans="6:12" x14ac:dyDescent="0.3">
      <c r="F165" s="52"/>
      <c r="G165" s="54"/>
      <c r="H165" s="52"/>
      <c r="L165" s="52"/>
    </row>
    <row r="166" spans="6:12" x14ac:dyDescent="0.3">
      <c r="F166" s="52"/>
      <c r="G166" s="54"/>
      <c r="H166" s="52"/>
      <c r="L166" s="52"/>
    </row>
    <row r="167" spans="6:12" x14ac:dyDescent="0.3">
      <c r="F167" s="52"/>
      <c r="G167" s="54"/>
      <c r="H167" s="52"/>
      <c r="L167" s="52"/>
    </row>
    <row r="168" spans="6:12" x14ac:dyDescent="0.3">
      <c r="F168" s="52"/>
      <c r="G168" s="54"/>
      <c r="H168" s="52"/>
      <c r="L168" s="52"/>
    </row>
    <row r="169" spans="6:12" x14ac:dyDescent="0.3">
      <c r="F169" s="52"/>
      <c r="G169" s="54"/>
      <c r="H169" s="52"/>
      <c r="L169" s="52"/>
    </row>
    <row r="170" spans="6:12" x14ac:dyDescent="0.3">
      <c r="F170" s="52"/>
      <c r="G170" s="54"/>
      <c r="H170" s="52"/>
      <c r="L170" s="52"/>
    </row>
    <row r="171" spans="6:12" x14ac:dyDescent="0.3">
      <c r="F171" s="52"/>
      <c r="G171" s="54"/>
      <c r="H171" s="52"/>
      <c r="L171" s="52"/>
    </row>
    <row r="172" spans="6:12" x14ac:dyDescent="0.3">
      <c r="F172" s="52"/>
      <c r="G172" s="54"/>
      <c r="H172" s="52"/>
      <c r="L172" s="52"/>
    </row>
    <row r="173" spans="6:12" x14ac:dyDescent="0.3">
      <c r="F173" s="52"/>
      <c r="G173" s="54"/>
      <c r="H173" s="52"/>
      <c r="L173" s="52"/>
    </row>
    <row r="174" spans="6:12" x14ac:dyDescent="0.3">
      <c r="F174" s="52"/>
      <c r="G174" s="54"/>
      <c r="H174" s="52"/>
      <c r="L174" s="52"/>
    </row>
    <row r="175" spans="6:12" x14ac:dyDescent="0.3">
      <c r="F175" s="52"/>
      <c r="G175" s="54"/>
      <c r="H175" s="52"/>
      <c r="L175" s="52"/>
    </row>
    <row r="176" spans="6:12" x14ac:dyDescent="0.3">
      <c r="F176" s="52"/>
      <c r="G176" s="54"/>
      <c r="H176" s="52"/>
      <c r="L176" s="52"/>
    </row>
    <row r="177" spans="6:12" x14ac:dyDescent="0.3">
      <c r="F177" s="52"/>
      <c r="G177" s="54"/>
      <c r="H177" s="52"/>
      <c r="L177" s="52"/>
    </row>
    <row r="178" spans="6:12" x14ac:dyDescent="0.3">
      <c r="F178" s="52"/>
      <c r="G178" s="54"/>
      <c r="H178" s="52"/>
      <c r="L178" s="52"/>
    </row>
    <row r="179" spans="6:12" x14ac:dyDescent="0.3">
      <c r="F179" s="52"/>
      <c r="G179" s="54"/>
      <c r="H179" s="52"/>
      <c r="L179" s="52"/>
    </row>
    <row r="180" spans="6:12" x14ac:dyDescent="0.3">
      <c r="F180" s="52"/>
      <c r="G180" s="54"/>
      <c r="H180" s="52"/>
      <c r="L180" s="52"/>
    </row>
    <row r="181" spans="6:12" x14ac:dyDescent="0.3">
      <c r="F181" s="52"/>
      <c r="G181" s="54"/>
      <c r="H181" s="52"/>
      <c r="L181" s="52"/>
    </row>
    <row r="182" spans="6:12" x14ac:dyDescent="0.3">
      <c r="F182" s="52"/>
      <c r="G182" s="54"/>
      <c r="H182" s="52"/>
      <c r="L182" s="52"/>
    </row>
    <row r="183" spans="6:12" x14ac:dyDescent="0.3">
      <c r="F183" s="52"/>
      <c r="G183" s="54"/>
      <c r="H183" s="52"/>
      <c r="L183" s="52"/>
    </row>
    <row r="184" spans="6:12" x14ac:dyDescent="0.3">
      <c r="F184" s="52"/>
      <c r="G184" s="54"/>
      <c r="H184" s="52"/>
      <c r="L184" s="52"/>
    </row>
    <row r="185" spans="6:12" x14ac:dyDescent="0.3">
      <c r="F185" s="52"/>
      <c r="G185" s="54"/>
      <c r="H185" s="52"/>
      <c r="L185" s="52"/>
    </row>
    <row r="186" spans="6:12" x14ac:dyDescent="0.3">
      <c r="F186" s="52"/>
      <c r="G186" s="54"/>
      <c r="H186" s="52"/>
      <c r="L186" s="52"/>
    </row>
    <row r="187" spans="6:12" x14ac:dyDescent="0.3">
      <c r="F187" s="52"/>
      <c r="G187" s="54"/>
      <c r="H187" s="52"/>
      <c r="L187" s="52"/>
    </row>
    <row r="188" spans="6:12" x14ac:dyDescent="0.3">
      <c r="F188" s="52"/>
      <c r="G188" s="54"/>
      <c r="H188" s="52"/>
      <c r="L188" s="52"/>
    </row>
    <row r="189" spans="6:12" x14ac:dyDescent="0.3">
      <c r="F189" s="52"/>
      <c r="G189" s="54"/>
      <c r="H189" s="52"/>
      <c r="L189" s="52"/>
    </row>
    <row r="190" spans="6:12" x14ac:dyDescent="0.3">
      <c r="F190" s="52"/>
      <c r="G190" s="54"/>
      <c r="H190" s="52"/>
      <c r="L190" s="52"/>
    </row>
    <row r="191" spans="6:12" x14ac:dyDescent="0.3">
      <c r="F191" s="52"/>
      <c r="G191" s="54"/>
      <c r="H191" s="52"/>
      <c r="L191" s="52"/>
    </row>
    <row r="192" spans="6:12" x14ac:dyDescent="0.3">
      <c r="F192" s="52"/>
      <c r="G192" s="54"/>
      <c r="H192" s="52"/>
      <c r="L192" s="52"/>
    </row>
    <row r="193" spans="6:12" x14ac:dyDescent="0.3">
      <c r="F193" s="52"/>
      <c r="G193" s="54"/>
      <c r="H193" s="52"/>
      <c r="L193" s="52"/>
    </row>
    <row r="194" spans="6:12" x14ac:dyDescent="0.3">
      <c r="F194" s="52"/>
      <c r="G194" s="54"/>
      <c r="H194" s="52"/>
      <c r="L194" s="52"/>
    </row>
    <row r="195" spans="6:12" x14ac:dyDescent="0.3">
      <c r="F195" s="52"/>
      <c r="G195" s="54"/>
      <c r="H195" s="52"/>
      <c r="L195" s="52"/>
    </row>
    <row r="196" spans="6:12" x14ac:dyDescent="0.3">
      <c r="F196" s="52"/>
      <c r="G196" s="54"/>
      <c r="H196" s="52"/>
      <c r="L196" s="52"/>
    </row>
    <row r="197" spans="6:12" x14ac:dyDescent="0.3">
      <c r="F197" s="52"/>
      <c r="G197" s="54"/>
      <c r="H197" s="52"/>
      <c r="L197" s="52"/>
    </row>
    <row r="198" spans="6:12" x14ac:dyDescent="0.3">
      <c r="F198" s="52"/>
      <c r="G198" s="54"/>
      <c r="H198" s="52"/>
      <c r="L198" s="52"/>
    </row>
    <row r="199" spans="6:12" x14ac:dyDescent="0.3">
      <c r="F199" s="52"/>
      <c r="G199" s="54"/>
      <c r="H199" s="52"/>
      <c r="L199" s="52"/>
    </row>
    <row r="200" spans="6:12" x14ac:dyDescent="0.3">
      <c r="F200" s="52"/>
      <c r="G200" s="54"/>
      <c r="H200" s="52"/>
      <c r="L200" s="52"/>
    </row>
    <row r="201" spans="6:12" x14ac:dyDescent="0.3">
      <c r="F201" s="52"/>
      <c r="G201" s="54"/>
      <c r="H201" s="52"/>
      <c r="L201" s="52"/>
    </row>
    <row r="202" spans="6:12" x14ac:dyDescent="0.3">
      <c r="F202" s="52"/>
      <c r="G202" s="54"/>
      <c r="H202" s="52"/>
      <c r="L202" s="52"/>
    </row>
    <row r="203" spans="6:12" x14ac:dyDescent="0.3">
      <c r="F203" s="52"/>
      <c r="G203" s="54"/>
      <c r="H203" s="52"/>
      <c r="L203" s="52"/>
    </row>
    <row r="204" spans="6:12" x14ac:dyDescent="0.3">
      <c r="F204" s="52"/>
      <c r="G204" s="54"/>
      <c r="H204" s="52"/>
      <c r="L204" s="52"/>
    </row>
    <row r="205" spans="6:12" x14ac:dyDescent="0.3">
      <c r="F205" s="52"/>
      <c r="G205" s="54"/>
      <c r="H205" s="52"/>
      <c r="L205" s="52"/>
    </row>
    <row r="206" spans="6:12" x14ac:dyDescent="0.3">
      <c r="F206" s="52"/>
      <c r="G206" s="54"/>
      <c r="H206" s="52"/>
      <c r="L206" s="52"/>
    </row>
    <row r="207" spans="6:12" x14ac:dyDescent="0.3">
      <c r="F207" s="52"/>
      <c r="G207" s="54"/>
      <c r="H207" s="52"/>
      <c r="L207" s="52"/>
    </row>
    <row r="208" spans="6:12" x14ac:dyDescent="0.3">
      <c r="F208" s="52"/>
      <c r="G208" s="54"/>
      <c r="H208" s="52"/>
      <c r="L208" s="52"/>
    </row>
    <row r="209" spans="6:12" x14ac:dyDescent="0.3">
      <c r="F209" s="52"/>
      <c r="G209" s="54"/>
      <c r="H209" s="52"/>
      <c r="L209" s="52"/>
    </row>
    <row r="210" spans="6:12" x14ac:dyDescent="0.3">
      <c r="F210" s="52"/>
      <c r="G210" s="54"/>
      <c r="H210" s="52"/>
      <c r="L210" s="52"/>
    </row>
    <row r="211" spans="6:12" x14ac:dyDescent="0.3">
      <c r="F211" s="52"/>
      <c r="G211" s="54"/>
      <c r="H211" s="52"/>
      <c r="L211" s="52"/>
    </row>
    <row r="212" spans="6:12" x14ac:dyDescent="0.3">
      <c r="F212" s="52"/>
      <c r="G212" s="54"/>
      <c r="H212" s="52"/>
      <c r="L212" s="52"/>
    </row>
    <row r="213" spans="6:12" x14ac:dyDescent="0.3">
      <c r="F213" s="52"/>
      <c r="G213" s="54"/>
      <c r="H213" s="52"/>
      <c r="L213" s="52"/>
    </row>
    <row r="214" spans="6:12" x14ac:dyDescent="0.3">
      <c r="F214" s="52"/>
      <c r="G214" s="54"/>
      <c r="H214" s="52"/>
      <c r="L214" s="52"/>
    </row>
    <row r="215" spans="6:12" x14ac:dyDescent="0.3">
      <c r="F215" s="52"/>
      <c r="G215" s="54"/>
      <c r="H215" s="52"/>
      <c r="L215" s="52"/>
    </row>
    <row r="216" spans="6:12" x14ac:dyDescent="0.3">
      <c r="F216" s="52"/>
      <c r="G216" s="54"/>
      <c r="H216" s="52"/>
      <c r="L216" s="52"/>
    </row>
    <row r="217" spans="6:12" x14ac:dyDescent="0.3">
      <c r="F217" s="52"/>
      <c r="G217" s="54"/>
      <c r="H217" s="52"/>
      <c r="L217" s="52"/>
    </row>
    <row r="218" spans="6:12" x14ac:dyDescent="0.3">
      <c r="F218" s="52"/>
      <c r="G218" s="54"/>
      <c r="H218" s="52"/>
      <c r="L218" s="52"/>
    </row>
    <row r="219" spans="6:12" x14ac:dyDescent="0.3">
      <c r="F219" s="52"/>
      <c r="G219" s="54"/>
      <c r="H219" s="52"/>
      <c r="L219" s="52"/>
    </row>
    <row r="220" spans="6:12" x14ac:dyDescent="0.3">
      <c r="F220" s="52"/>
      <c r="G220" s="54"/>
      <c r="H220" s="52"/>
      <c r="L220" s="52"/>
    </row>
    <row r="221" spans="6:12" x14ac:dyDescent="0.3">
      <c r="F221" s="52"/>
      <c r="G221" s="54"/>
      <c r="H221" s="52"/>
      <c r="L221" s="52"/>
    </row>
    <row r="222" spans="6:12" x14ac:dyDescent="0.3">
      <c r="F222" s="52"/>
      <c r="G222" s="54"/>
      <c r="H222" s="52"/>
      <c r="L222" s="52"/>
    </row>
    <row r="223" spans="6:12" x14ac:dyDescent="0.3">
      <c r="F223" s="52"/>
      <c r="G223" s="54"/>
      <c r="H223" s="52"/>
      <c r="L223" s="52"/>
    </row>
    <row r="224" spans="6:12" x14ac:dyDescent="0.3">
      <c r="F224" s="52"/>
      <c r="G224" s="54"/>
      <c r="H224" s="52"/>
      <c r="L224" s="52"/>
    </row>
    <row r="225" spans="6:12" x14ac:dyDescent="0.3">
      <c r="F225" s="52"/>
      <c r="G225" s="54"/>
      <c r="H225" s="52"/>
      <c r="L225" s="52"/>
    </row>
    <row r="226" spans="6:12" x14ac:dyDescent="0.3">
      <c r="F226" s="52"/>
      <c r="G226" s="54"/>
      <c r="H226" s="52"/>
      <c r="L226" s="52"/>
    </row>
    <row r="227" spans="6:12" x14ac:dyDescent="0.3">
      <c r="F227" s="52"/>
      <c r="G227" s="54"/>
      <c r="H227" s="52"/>
      <c r="L227" s="52"/>
    </row>
    <row r="228" spans="6:12" x14ac:dyDescent="0.3">
      <c r="F228" s="52"/>
      <c r="G228" s="54"/>
      <c r="H228" s="52"/>
      <c r="L228" s="52"/>
    </row>
    <row r="229" spans="6:12" x14ac:dyDescent="0.3">
      <c r="F229" s="52"/>
      <c r="G229" s="54"/>
      <c r="H229" s="52"/>
      <c r="L229" s="52"/>
    </row>
    <row r="230" spans="6:12" x14ac:dyDescent="0.3">
      <c r="F230" s="52"/>
      <c r="G230" s="54"/>
      <c r="H230" s="52"/>
      <c r="L230" s="52"/>
    </row>
    <row r="231" spans="6:12" x14ac:dyDescent="0.3">
      <c r="F231" s="52"/>
      <c r="G231" s="54"/>
      <c r="H231" s="52"/>
      <c r="L231" s="52"/>
    </row>
    <row r="232" spans="6:12" x14ac:dyDescent="0.3">
      <c r="F232" s="52"/>
      <c r="G232" s="54"/>
      <c r="H232" s="52"/>
      <c r="L232" s="52"/>
    </row>
    <row r="233" spans="6:12" x14ac:dyDescent="0.3">
      <c r="F233" s="52"/>
      <c r="G233" s="54"/>
      <c r="H233" s="52"/>
      <c r="L233" s="52"/>
    </row>
    <row r="234" spans="6:12" x14ac:dyDescent="0.3">
      <c r="F234" s="52"/>
      <c r="G234" s="54"/>
      <c r="H234" s="52"/>
      <c r="L234" s="52"/>
    </row>
    <row r="235" spans="6:12" x14ac:dyDescent="0.3">
      <c r="F235" s="52"/>
      <c r="G235" s="54"/>
      <c r="H235" s="52"/>
      <c r="L235" s="52"/>
    </row>
    <row r="236" spans="6:12" x14ac:dyDescent="0.3">
      <c r="F236" s="52"/>
      <c r="G236" s="54"/>
      <c r="H236" s="52"/>
      <c r="L236" s="52"/>
    </row>
    <row r="237" spans="6:12" x14ac:dyDescent="0.3">
      <c r="F237" s="52"/>
      <c r="G237" s="54"/>
      <c r="H237" s="52"/>
      <c r="L237" s="52"/>
    </row>
    <row r="238" spans="6:12" x14ac:dyDescent="0.3">
      <c r="F238" s="52"/>
      <c r="G238" s="54"/>
      <c r="H238" s="52"/>
      <c r="L238" s="52"/>
    </row>
    <row r="239" spans="6:12" x14ac:dyDescent="0.3">
      <c r="F239" s="52"/>
      <c r="G239" s="54"/>
      <c r="H239" s="52"/>
      <c r="L239" s="52"/>
    </row>
    <row r="240" spans="6:12" x14ac:dyDescent="0.3">
      <c r="F240" s="52"/>
      <c r="G240" s="54"/>
      <c r="H240" s="52"/>
      <c r="L240" s="52"/>
    </row>
    <row r="241" spans="6:12" x14ac:dyDescent="0.3">
      <c r="F241" s="52"/>
      <c r="G241" s="54"/>
      <c r="H241" s="52"/>
      <c r="L241" s="52"/>
    </row>
    <row r="242" spans="6:12" x14ac:dyDescent="0.3">
      <c r="F242" s="52"/>
      <c r="G242" s="54"/>
      <c r="H242" s="52"/>
      <c r="L242" s="52"/>
    </row>
    <row r="243" spans="6:12" x14ac:dyDescent="0.3">
      <c r="F243" s="52"/>
      <c r="G243" s="54"/>
      <c r="H243" s="52"/>
      <c r="L243" s="52"/>
    </row>
    <row r="244" spans="6:12" x14ac:dyDescent="0.3">
      <c r="F244" s="52"/>
      <c r="G244" s="54"/>
      <c r="H244" s="52"/>
      <c r="L244" s="52"/>
    </row>
    <row r="245" spans="6:12" x14ac:dyDescent="0.3">
      <c r="F245" s="52"/>
      <c r="G245" s="54"/>
      <c r="H245" s="52"/>
      <c r="L245" s="52"/>
    </row>
    <row r="246" spans="6:12" x14ac:dyDescent="0.3">
      <c r="F246" s="52"/>
      <c r="G246" s="54"/>
      <c r="H246" s="52"/>
      <c r="L246" s="52"/>
    </row>
    <row r="247" spans="6:12" x14ac:dyDescent="0.3">
      <c r="F247" s="52"/>
      <c r="G247" s="54"/>
      <c r="H247" s="52"/>
      <c r="L247" s="52"/>
    </row>
    <row r="248" spans="6:12" x14ac:dyDescent="0.3">
      <c r="F248" s="52"/>
      <c r="G248" s="54"/>
      <c r="H248" s="52"/>
      <c r="L248" s="52"/>
    </row>
    <row r="249" spans="6:12" x14ac:dyDescent="0.3">
      <c r="F249" s="52"/>
      <c r="G249" s="54"/>
      <c r="H249" s="52"/>
      <c r="L249" s="52"/>
    </row>
    <row r="250" spans="6:12" x14ac:dyDescent="0.3">
      <c r="F250" s="52"/>
      <c r="G250" s="54"/>
      <c r="H250" s="52"/>
      <c r="L250" s="52"/>
    </row>
    <row r="251" spans="6:12" x14ac:dyDescent="0.3">
      <c r="F251" s="52"/>
      <c r="G251" s="54"/>
      <c r="H251" s="52"/>
      <c r="L251" s="52"/>
    </row>
    <row r="252" spans="6:12" x14ac:dyDescent="0.3">
      <c r="F252" s="52"/>
      <c r="G252" s="54"/>
      <c r="H252" s="52"/>
      <c r="L252" s="52"/>
    </row>
    <row r="253" spans="6:12" x14ac:dyDescent="0.3">
      <c r="F253" s="52"/>
      <c r="G253" s="54"/>
      <c r="H253" s="52"/>
      <c r="L253" s="52"/>
    </row>
    <row r="254" spans="6:12" x14ac:dyDescent="0.3">
      <c r="F254" s="52"/>
      <c r="G254" s="54"/>
      <c r="H254" s="52"/>
      <c r="L254" s="52"/>
    </row>
    <row r="255" spans="6:12" x14ac:dyDescent="0.3">
      <c r="F255" s="52"/>
      <c r="G255" s="54"/>
      <c r="H255" s="52"/>
      <c r="L255" s="52"/>
    </row>
    <row r="256" spans="6:12" x14ac:dyDescent="0.3">
      <c r="F256" s="52"/>
      <c r="G256" s="54"/>
      <c r="H256" s="52"/>
      <c r="L256" s="52"/>
    </row>
    <row r="257" spans="6:12" x14ac:dyDescent="0.3">
      <c r="F257" s="52"/>
      <c r="G257" s="54"/>
      <c r="H257" s="52"/>
      <c r="L257" s="52"/>
    </row>
    <row r="258" spans="6:12" x14ac:dyDescent="0.3">
      <c r="F258" s="52"/>
      <c r="G258" s="54"/>
      <c r="H258" s="52"/>
      <c r="L258" s="52"/>
    </row>
    <row r="259" spans="6:12" x14ac:dyDescent="0.3">
      <c r="F259" s="52"/>
      <c r="G259" s="54"/>
      <c r="H259" s="52"/>
      <c r="L259" s="52"/>
    </row>
    <row r="260" spans="6:12" x14ac:dyDescent="0.3">
      <c r="F260" s="52"/>
      <c r="G260" s="54"/>
      <c r="H260" s="52"/>
      <c r="L260" s="52"/>
    </row>
    <row r="261" spans="6:12" x14ac:dyDescent="0.3">
      <c r="F261" s="52"/>
      <c r="G261" s="54"/>
      <c r="H261" s="52"/>
      <c r="L261" s="52"/>
    </row>
    <row r="262" spans="6:12" x14ac:dyDescent="0.3">
      <c r="F262" s="52"/>
      <c r="G262" s="54"/>
      <c r="H262" s="52"/>
      <c r="L262" s="52"/>
    </row>
    <row r="263" spans="6:12" x14ac:dyDescent="0.3">
      <c r="F263" s="52"/>
      <c r="G263" s="54"/>
      <c r="H263" s="52"/>
      <c r="L263" s="52"/>
    </row>
    <row r="264" spans="6:12" x14ac:dyDescent="0.3">
      <c r="F264" s="52"/>
      <c r="G264" s="54"/>
      <c r="H264" s="52"/>
      <c r="L264" s="52"/>
    </row>
    <row r="265" spans="6:12" x14ac:dyDescent="0.3">
      <c r="F265" s="52"/>
      <c r="G265" s="54"/>
      <c r="H265" s="52"/>
      <c r="L265" s="52"/>
    </row>
    <row r="266" spans="6:12" x14ac:dyDescent="0.3">
      <c r="F266" s="52"/>
      <c r="G266" s="54"/>
      <c r="H266" s="52"/>
      <c r="L266" s="52"/>
    </row>
    <row r="267" spans="6:12" x14ac:dyDescent="0.3">
      <c r="F267" s="52"/>
      <c r="G267" s="54"/>
      <c r="H267" s="52"/>
      <c r="L267" s="52"/>
    </row>
    <row r="268" spans="6:12" x14ac:dyDescent="0.3">
      <c r="F268" s="52"/>
      <c r="G268" s="54"/>
      <c r="H268" s="52"/>
      <c r="L268" s="52"/>
    </row>
    <row r="269" spans="6:12" x14ac:dyDescent="0.3">
      <c r="F269" s="52"/>
      <c r="G269" s="54"/>
      <c r="H269" s="52"/>
      <c r="L269" s="52"/>
    </row>
    <row r="270" spans="6:12" x14ac:dyDescent="0.3">
      <c r="F270" s="52"/>
      <c r="G270" s="54"/>
      <c r="H270" s="52"/>
      <c r="L270" s="52"/>
    </row>
    <row r="271" spans="6:12" x14ac:dyDescent="0.3">
      <c r="F271" s="52"/>
      <c r="G271" s="54"/>
      <c r="H271" s="52"/>
      <c r="L271" s="52"/>
    </row>
    <row r="272" spans="6:12" x14ac:dyDescent="0.3">
      <c r="F272" s="52"/>
      <c r="G272" s="54"/>
      <c r="H272" s="52"/>
      <c r="L272" s="52"/>
    </row>
    <row r="273" spans="6:12" x14ac:dyDescent="0.3">
      <c r="F273" s="52"/>
      <c r="G273" s="54"/>
      <c r="H273" s="52"/>
      <c r="L273" s="52"/>
    </row>
    <row r="274" spans="6:12" x14ac:dyDescent="0.3">
      <c r="F274" s="52"/>
      <c r="G274" s="54"/>
      <c r="H274" s="52"/>
      <c r="L274" s="52"/>
    </row>
    <row r="275" spans="6:12" x14ac:dyDescent="0.3">
      <c r="F275" s="52"/>
      <c r="G275" s="54"/>
      <c r="H275" s="52"/>
      <c r="L275" s="52"/>
    </row>
    <row r="276" spans="6:12" x14ac:dyDescent="0.3">
      <c r="F276" s="52"/>
      <c r="G276" s="54"/>
      <c r="H276" s="52"/>
      <c r="L276" s="52"/>
    </row>
    <row r="277" spans="6:12" x14ac:dyDescent="0.3">
      <c r="F277" s="52"/>
      <c r="G277" s="54"/>
      <c r="H277" s="52"/>
      <c r="L277" s="52"/>
    </row>
    <row r="278" spans="6:12" x14ac:dyDescent="0.3">
      <c r="F278" s="52"/>
      <c r="G278" s="54"/>
      <c r="H278" s="52"/>
      <c r="L278" s="52"/>
    </row>
    <row r="279" spans="6:12" x14ac:dyDescent="0.3">
      <c r="F279" s="52"/>
      <c r="G279" s="54"/>
      <c r="H279" s="52"/>
      <c r="L279" s="52"/>
    </row>
    <row r="280" spans="6:12" x14ac:dyDescent="0.3">
      <c r="F280" s="52"/>
      <c r="G280" s="54"/>
      <c r="H280" s="52"/>
      <c r="L280" s="52"/>
    </row>
    <row r="281" spans="6:12" x14ac:dyDescent="0.3">
      <c r="F281" s="52"/>
      <c r="G281" s="54"/>
      <c r="H281" s="52"/>
      <c r="L281" s="52"/>
    </row>
    <row r="282" spans="6:12" x14ac:dyDescent="0.3">
      <c r="F282" s="52"/>
      <c r="G282" s="54"/>
      <c r="H282" s="52"/>
      <c r="L282" s="52"/>
    </row>
    <row r="283" spans="6:12" x14ac:dyDescent="0.3">
      <c r="F283" s="52"/>
      <c r="G283" s="54"/>
      <c r="H283" s="52"/>
      <c r="L283" s="52"/>
    </row>
    <row r="284" spans="6:12" x14ac:dyDescent="0.3">
      <c r="F284" s="52"/>
      <c r="G284" s="54"/>
      <c r="H284" s="52"/>
      <c r="L284" s="52"/>
    </row>
    <row r="285" spans="6:12" x14ac:dyDescent="0.3">
      <c r="F285" s="52"/>
      <c r="G285" s="54"/>
      <c r="H285" s="52"/>
      <c r="L285" s="52"/>
    </row>
    <row r="286" spans="6:12" x14ac:dyDescent="0.3">
      <c r="F286" s="52"/>
      <c r="G286" s="54"/>
      <c r="H286" s="52"/>
      <c r="L286" s="52"/>
    </row>
    <row r="287" spans="6:12" x14ac:dyDescent="0.3">
      <c r="F287" s="52"/>
      <c r="G287" s="54"/>
      <c r="H287" s="52"/>
      <c r="L287" s="52"/>
    </row>
    <row r="288" spans="6:12" x14ac:dyDescent="0.3">
      <c r="F288" s="52"/>
      <c r="G288" s="54"/>
      <c r="H288" s="52"/>
      <c r="L288" s="52"/>
    </row>
    <row r="289" spans="6:12" x14ac:dyDescent="0.3">
      <c r="F289" s="52"/>
      <c r="G289" s="54"/>
      <c r="H289" s="52"/>
      <c r="L289" s="52"/>
    </row>
    <row r="290" spans="6:12" x14ac:dyDescent="0.3">
      <c r="F290" s="52"/>
      <c r="G290" s="54"/>
      <c r="H290" s="52"/>
      <c r="L290" s="52"/>
    </row>
    <row r="291" spans="6:12" x14ac:dyDescent="0.3">
      <c r="F291" s="52"/>
      <c r="G291" s="54"/>
      <c r="H291" s="52"/>
      <c r="L291" s="52"/>
    </row>
    <row r="292" spans="6:12" x14ac:dyDescent="0.3">
      <c r="F292" s="52"/>
      <c r="G292" s="54"/>
      <c r="H292" s="52"/>
      <c r="L292" s="52"/>
    </row>
    <row r="293" spans="6:12" x14ac:dyDescent="0.3">
      <c r="F293" s="52"/>
      <c r="G293" s="54"/>
      <c r="H293" s="52"/>
      <c r="L293" s="52"/>
    </row>
    <row r="294" spans="6:12" x14ac:dyDescent="0.3">
      <c r="F294" s="52"/>
      <c r="G294" s="54"/>
      <c r="H294" s="52"/>
      <c r="L294" s="52"/>
    </row>
    <row r="295" spans="6:12" x14ac:dyDescent="0.3">
      <c r="F295" s="52"/>
      <c r="G295" s="54"/>
      <c r="H295" s="52"/>
      <c r="L295" s="52"/>
    </row>
    <row r="296" spans="6:12" x14ac:dyDescent="0.3">
      <c r="F296" s="52"/>
      <c r="G296" s="54"/>
      <c r="H296" s="52"/>
      <c r="L296" s="52"/>
    </row>
    <row r="297" spans="6:12" x14ac:dyDescent="0.3">
      <c r="F297" s="52"/>
      <c r="G297" s="54"/>
      <c r="H297" s="52"/>
      <c r="L297" s="52"/>
    </row>
    <row r="298" spans="6:12" x14ac:dyDescent="0.3">
      <c r="F298" s="52"/>
      <c r="G298" s="54"/>
      <c r="H298" s="52"/>
      <c r="L298" s="52"/>
    </row>
    <row r="299" spans="6:12" x14ac:dyDescent="0.3">
      <c r="F299" s="52"/>
      <c r="G299" s="54"/>
      <c r="H299" s="52"/>
      <c r="L299" s="52"/>
    </row>
    <row r="300" spans="6:12" x14ac:dyDescent="0.3">
      <c r="F300" s="52"/>
      <c r="G300" s="54"/>
      <c r="H300" s="52"/>
      <c r="L300" s="52"/>
    </row>
    <row r="301" spans="6:12" x14ac:dyDescent="0.3">
      <c r="F301" s="52"/>
      <c r="G301" s="54"/>
      <c r="H301" s="52"/>
      <c r="L301" s="52"/>
    </row>
    <row r="302" spans="6:12" x14ac:dyDescent="0.3">
      <c r="F302" s="52"/>
      <c r="G302" s="54"/>
      <c r="H302" s="52"/>
      <c r="L302" s="52"/>
    </row>
    <row r="303" spans="6:12" x14ac:dyDescent="0.3">
      <c r="F303" s="52"/>
      <c r="G303" s="54"/>
      <c r="H303" s="52"/>
      <c r="L303" s="52"/>
    </row>
    <row r="304" spans="6:12" x14ac:dyDescent="0.3">
      <c r="F304" s="52"/>
      <c r="G304" s="54"/>
      <c r="H304" s="52"/>
      <c r="L304" s="52"/>
    </row>
    <row r="305" spans="6:12" x14ac:dyDescent="0.3">
      <c r="F305" s="52"/>
      <c r="G305" s="54"/>
      <c r="H305" s="52"/>
      <c r="L305" s="52"/>
    </row>
    <row r="306" spans="6:12" x14ac:dyDescent="0.3">
      <c r="F306" s="52"/>
      <c r="G306" s="54"/>
      <c r="H306" s="52"/>
      <c r="L306" s="52"/>
    </row>
    <row r="307" spans="6:12" x14ac:dyDescent="0.3">
      <c r="F307" s="52"/>
      <c r="G307" s="54"/>
      <c r="H307" s="52"/>
      <c r="L307" s="52"/>
    </row>
    <row r="308" spans="6:12" x14ac:dyDescent="0.3">
      <c r="F308" s="52"/>
      <c r="G308" s="54"/>
      <c r="H308" s="52"/>
      <c r="L308" s="52"/>
    </row>
    <row r="309" spans="6:12" x14ac:dyDescent="0.3">
      <c r="F309" s="52"/>
      <c r="G309" s="54"/>
      <c r="H309" s="52"/>
      <c r="L309" s="52"/>
    </row>
    <row r="310" spans="6:12" x14ac:dyDescent="0.3">
      <c r="F310" s="52"/>
      <c r="G310" s="54"/>
      <c r="H310" s="52"/>
      <c r="L310" s="52"/>
    </row>
    <row r="311" spans="6:12" x14ac:dyDescent="0.3">
      <c r="F311" s="52"/>
      <c r="G311" s="54"/>
      <c r="H311" s="52"/>
      <c r="L311" s="52"/>
    </row>
    <row r="312" spans="6:12" x14ac:dyDescent="0.3">
      <c r="F312" s="52"/>
      <c r="G312" s="54"/>
      <c r="H312" s="52"/>
      <c r="L312" s="52"/>
    </row>
    <row r="313" spans="6:12" x14ac:dyDescent="0.3">
      <c r="F313" s="52"/>
      <c r="G313" s="54"/>
      <c r="H313" s="52"/>
      <c r="L313" s="52"/>
    </row>
    <row r="314" spans="6:12" x14ac:dyDescent="0.3">
      <c r="F314" s="52"/>
      <c r="G314" s="54"/>
      <c r="H314" s="52"/>
      <c r="L314" s="52"/>
    </row>
    <row r="315" spans="6:12" x14ac:dyDescent="0.3">
      <c r="F315" s="52"/>
      <c r="G315" s="54"/>
      <c r="H315" s="52"/>
      <c r="L315" s="52"/>
    </row>
    <row r="316" spans="6:12" x14ac:dyDescent="0.3">
      <c r="F316" s="52"/>
      <c r="G316" s="54"/>
      <c r="H316" s="52"/>
      <c r="L316" s="52"/>
    </row>
    <row r="317" spans="6:12" x14ac:dyDescent="0.3">
      <c r="F317" s="52"/>
      <c r="G317" s="54"/>
      <c r="H317" s="52"/>
      <c r="L317" s="52"/>
    </row>
    <row r="318" spans="6:12" x14ac:dyDescent="0.3">
      <c r="F318" s="52"/>
      <c r="G318" s="54"/>
      <c r="H318" s="52"/>
      <c r="L318" s="52"/>
    </row>
    <row r="319" spans="6:12" x14ac:dyDescent="0.3">
      <c r="F319" s="52"/>
      <c r="G319" s="54"/>
      <c r="H319" s="52"/>
      <c r="L319" s="52"/>
    </row>
    <row r="320" spans="6:12" x14ac:dyDescent="0.3">
      <c r="F320" s="52"/>
      <c r="G320" s="54"/>
      <c r="H320" s="52"/>
      <c r="L320" s="52"/>
    </row>
    <row r="321" spans="6:12" x14ac:dyDescent="0.3">
      <c r="F321" s="52"/>
      <c r="G321" s="54"/>
      <c r="H321" s="52"/>
      <c r="L321" s="52"/>
    </row>
  </sheetData>
  <mergeCells count="35">
    <mergeCell ref="L94:L116"/>
    <mergeCell ref="L117:L128"/>
    <mergeCell ref="H132:L132"/>
    <mergeCell ref="H133:L133"/>
    <mergeCell ref="C139:G139"/>
    <mergeCell ref="H139:L139"/>
    <mergeCell ref="L71:L93"/>
    <mergeCell ref="B25:D25"/>
    <mergeCell ref="L26:L29"/>
    <mergeCell ref="B31:D31"/>
    <mergeCell ref="L32:L47"/>
    <mergeCell ref="L48:L70"/>
    <mergeCell ref="L8:L9"/>
    <mergeCell ref="M8:M9"/>
    <mergeCell ref="B10:D10"/>
    <mergeCell ref="L11:L12"/>
    <mergeCell ref="B14:D14"/>
    <mergeCell ref="L15:L23"/>
    <mergeCell ref="A5:L5"/>
    <mergeCell ref="A6:L6"/>
    <mergeCell ref="A8:A9"/>
    <mergeCell ref="B8:B9"/>
    <mergeCell ref="C8:C9"/>
    <mergeCell ref="D8:D9"/>
    <mergeCell ref="E8:E9"/>
    <mergeCell ref="F8:F9"/>
    <mergeCell ref="G8:H8"/>
    <mergeCell ref="I8:K8"/>
    <mergeCell ref="A1:D1"/>
    <mergeCell ref="E1:L1"/>
    <mergeCell ref="A2:D2"/>
    <mergeCell ref="E2:L2"/>
    <mergeCell ref="A3:D3"/>
    <mergeCell ref="A4:F4"/>
    <mergeCell ref="I4:N4"/>
  </mergeCells>
  <conditionalFormatting sqref="B32:B68 B98:B127">
    <cfRule type="cellIs" dxfId="219" priority="110" operator="equal">
      <formula>"Thanh lý"</formula>
    </cfRule>
  </conditionalFormatting>
  <conditionalFormatting sqref="B32:B68 B98:B127">
    <cfRule type="cellIs" dxfId="218" priority="109" operator="equal">
      <formula>"Thanh lý 2013"</formula>
    </cfRule>
  </conditionalFormatting>
  <conditionalFormatting sqref="B69">
    <cfRule type="cellIs" dxfId="217" priority="108" operator="equal">
      <formula>"Thanh lý"</formula>
    </cfRule>
  </conditionalFormatting>
  <conditionalFormatting sqref="B69">
    <cfRule type="cellIs" dxfId="216" priority="107" operator="equal">
      <formula>"Thanh lý 2013"</formula>
    </cfRule>
  </conditionalFormatting>
  <conditionalFormatting sqref="B70:B96">
    <cfRule type="cellIs" dxfId="209" priority="100" operator="equal">
      <formula>"Thanh lý"</formula>
    </cfRule>
  </conditionalFormatting>
  <conditionalFormatting sqref="B70:B96">
    <cfRule type="cellIs" dxfId="208" priority="99" operator="equal">
      <formula>"Thanh lý 2013"</formula>
    </cfRule>
  </conditionalFormatting>
  <conditionalFormatting sqref="B128">
    <cfRule type="cellIs" dxfId="207" priority="98" operator="equal">
      <formula>"Thanh lý"</formula>
    </cfRule>
  </conditionalFormatting>
  <conditionalFormatting sqref="B128">
    <cfRule type="cellIs" dxfId="206" priority="97" operator="equal">
      <formula>"Thanh lý 2013"</formula>
    </cfRule>
  </conditionalFormatting>
  <conditionalFormatting sqref="B97">
    <cfRule type="cellIs" dxfId="203" priority="94" operator="equal">
      <formula>"Thanh lý"</formula>
    </cfRule>
  </conditionalFormatting>
  <conditionalFormatting sqref="B97">
    <cfRule type="cellIs" dxfId="202" priority="93" operator="equal">
      <formula>"Thanh lý 2013"</formula>
    </cfRule>
  </conditionalFormatting>
  <conditionalFormatting sqref="C98:C127">
    <cfRule type="cellIs" dxfId="201" priority="92" operator="equal">
      <formula>"Thanh lý"</formula>
    </cfRule>
  </conditionalFormatting>
  <conditionalFormatting sqref="C98:C127">
    <cfRule type="cellIs" dxfId="200" priority="91" operator="equal">
      <formula>"Thanh lý 2013"</formula>
    </cfRule>
  </conditionalFormatting>
  <conditionalFormatting sqref="C32:C68">
    <cfRule type="cellIs" dxfId="199" priority="90" operator="equal">
      <formula>"Thanh lý"</formula>
    </cfRule>
  </conditionalFormatting>
  <conditionalFormatting sqref="C32:C68">
    <cfRule type="cellIs" dxfId="198" priority="89" operator="equal">
      <formula>"Thanh lý 2013"</formula>
    </cfRule>
  </conditionalFormatting>
  <conditionalFormatting sqref="C69">
    <cfRule type="cellIs" dxfId="197" priority="88" operator="equal">
      <formula>"Thanh lý"</formula>
    </cfRule>
  </conditionalFormatting>
  <conditionalFormatting sqref="C69">
    <cfRule type="cellIs" dxfId="196" priority="87" operator="equal">
      <formula>"Thanh lý 2013"</formula>
    </cfRule>
  </conditionalFormatting>
  <conditionalFormatting sqref="C70:C96">
    <cfRule type="cellIs" dxfId="189" priority="80" operator="equal">
      <formula>"Thanh lý"</formula>
    </cfRule>
  </conditionalFormatting>
  <conditionalFormatting sqref="C70:C96">
    <cfRule type="cellIs" dxfId="188" priority="79" operator="equal">
      <formula>"Thanh lý 2013"</formula>
    </cfRule>
  </conditionalFormatting>
  <conditionalFormatting sqref="C128">
    <cfRule type="cellIs" dxfId="187" priority="78" operator="equal">
      <formula>"Thanh lý"</formula>
    </cfRule>
  </conditionalFormatting>
  <conditionalFormatting sqref="C128">
    <cfRule type="cellIs" dxfId="186" priority="77" operator="equal">
      <formula>"Thanh lý 2013"</formula>
    </cfRule>
  </conditionalFormatting>
  <conditionalFormatting sqref="C97">
    <cfRule type="cellIs" dxfId="183" priority="74" operator="equal">
      <formula>"Thanh lý"</formula>
    </cfRule>
  </conditionalFormatting>
  <conditionalFormatting sqref="C97">
    <cfRule type="cellIs" dxfId="182" priority="73" operator="equal">
      <formula>"Thanh lý 2013"</formula>
    </cfRule>
  </conditionalFormatting>
  <conditionalFormatting sqref="E98:E127">
    <cfRule type="cellIs" dxfId="181" priority="72" operator="equal">
      <formula>"Thanh lý"</formula>
    </cfRule>
  </conditionalFormatting>
  <conditionalFormatting sqref="E98:E127">
    <cfRule type="cellIs" dxfId="180" priority="71" operator="equal">
      <formula>"Thanh lý 2013"</formula>
    </cfRule>
  </conditionalFormatting>
  <conditionalFormatting sqref="E97">
    <cfRule type="cellIs" dxfId="178" priority="53" operator="equal">
      <formula>"Thanh lý 2013"</formula>
    </cfRule>
  </conditionalFormatting>
  <conditionalFormatting sqref="E32:E68">
    <cfRule type="cellIs" dxfId="177" priority="70" operator="equal">
      <formula>"Thanh lý"</formula>
    </cfRule>
  </conditionalFormatting>
  <conditionalFormatting sqref="E32:E68">
    <cfRule type="cellIs" dxfId="176" priority="69" operator="equal">
      <formula>"Thanh lý 2013"</formula>
    </cfRule>
  </conditionalFormatting>
  <conditionalFormatting sqref="E69">
    <cfRule type="cellIs" dxfId="175" priority="68" operator="equal">
      <formula>"Thanh lý"</formula>
    </cfRule>
  </conditionalFormatting>
  <conditionalFormatting sqref="E69">
    <cfRule type="cellIs" dxfId="174" priority="67" operator="equal">
      <formula>"Thanh lý 2013"</formula>
    </cfRule>
  </conditionalFormatting>
  <conditionalFormatting sqref="E70:E96">
    <cfRule type="cellIs" dxfId="168" priority="60" operator="equal">
      <formula>"Thanh lý"</formula>
    </cfRule>
  </conditionalFormatting>
  <conditionalFormatting sqref="E70:E96">
    <cfRule type="cellIs" dxfId="167" priority="59" operator="equal">
      <formula>"Thanh lý 2013"</formula>
    </cfRule>
  </conditionalFormatting>
  <conditionalFormatting sqref="E128">
    <cfRule type="cellIs" dxfId="166" priority="58" operator="equal">
      <formula>"Thanh lý"</formula>
    </cfRule>
  </conditionalFormatting>
  <conditionalFormatting sqref="E128">
    <cfRule type="cellIs" dxfId="165" priority="57" operator="equal">
      <formula>"Thanh lý 2013"</formula>
    </cfRule>
  </conditionalFormatting>
  <conditionalFormatting sqref="E97">
    <cfRule type="cellIs" dxfId="162" priority="54" operator="equal">
      <formula>"Thanh lý"</formula>
    </cfRule>
  </conditionalFormatting>
  <conditionalFormatting sqref="D98:D127">
    <cfRule type="cellIs" dxfId="161" priority="52" operator="equal">
      <formula>"Thanh lý"</formula>
    </cfRule>
  </conditionalFormatting>
  <conditionalFormatting sqref="D98:D127">
    <cfRule type="cellIs" dxfId="160" priority="51" operator="equal">
      <formula>"Thanh lý 2013"</formula>
    </cfRule>
  </conditionalFormatting>
  <conditionalFormatting sqref="D32:D68">
    <cfRule type="cellIs" dxfId="159" priority="50" operator="equal">
      <formula>"Thanh lý"</formula>
    </cfRule>
  </conditionalFormatting>
  <conditionalFormatting sqref="D32:D68">
    <cfRule type="cellIs" dxfId="158" priority="49" operator="equal">
      <formula>"Thanh lý 2013"</formula>
    </cfRule>
  </conditionalFormatting>
  <conditionalFormatting sqref="D69">
    <cfRule type="cellIs" dxfId="157" priority="48" operator="equal">
      <formula>"Thanh lý"</formula>
    </cfRule>
  </conditionalFormatting>
  <conditionalFormatting sqref="D69">
    <cfRule type="cellIs" dxfId="156" priority="47" operator="equal">
      <formula>"Thanh lý 2013"</formula>
    </cfRule>
  </conditionalFormatting>
  <conditionalFormatting sqref="D70:D96">
    <cfRule type="cellIs" dxfId="149" priority="40" operator="equal">
      <formula>"Thanh lý"</formula>
    </cfRule>
  </conditionalFormatting>
  <conditionalFormatting sqref="D70:D96">
    <cfRule type="cellIs" dxfId="148" priority="39" operator="equal">
      <formula>"Thanh lý 2013"</formula>
    </cfRule>
  </conditionalFormatting>
  <conditionalFormatting sqref="D128">
    <cfRule type="cellIs" dxfId="147" priority="38" operator="equal">
      <formula>"Thanh lý"</formula>
    </cfRule>
  </conditionalFormatting>
  <conditionalFormatting sqref="D128">
    <cfRule type="cellIs" dxfId="146" priority="37" operator="equal">
      <formula>"Thanh lý 2013"</formula>
    </cfRule>
  </conditionalFormatting>
  <conditionalFormatting sqref="D97">
    <cfRule type="cellIs" dxfId="143" priority="34" operator="equal">
      <formula>"Thanh lý"</formula>
    </cfRule>
  </conditionalFormatting>
  <conditionalFormatting sqref="D97">
    <cfRule type="cellIs" dxfId="142" priority="33" operator="equal">
      <formula>"Thanh lý 2013"</formula>
    </cfRule>
  </conditionalFormatting>
  <conditionalFormatting sqref="B26">
    <cfRule type="cellIs" dxfId="141" priority="32" operator="equal">
      <formula>"Thanh lý"</formula>
    </cfRule>
  </conditionalFormatting>
  <conditionalFormatting sqref="B26">
    <cfRule type="cellIs" dxfId="140" priority="31" operator="equal">
      <formula>"Thanh lý 2013"</formula>
    </cfRule>
  </conditionalFormatting>
  <conditionalFormatting sqref="C26">
    <cfRule type="cellIs" dxfId="139" priority="30" operator="equal">
      <formula>"Thanh lý"</formula>
    </cfRule>
  </conditionalFormatting>
  <conditionalFormatting sqref="C26">
    <cfRule type="cellIs" dxfId="138" priority="29" operator="equal">
      <formula>"Thanh lý 2013"</formula>
    </cfRule>
  </conditionalFormatting>
  <conditionalFormatting sqref="E26">
    <cfRule type="cellIs" dxfId="137" priority="28" operator="equal">
      <formula>"Thanh lý"</formula>
    </cfRule>
  </conditionalFormatting>
  <conditionalFormatting sqref="E26">
    <cfRule type="cellIs" dxfId="136" priority="27" operator="equal">
      <formula>"Thanh lý 2013"</formula>
    </cfRule>
  </conditionalFormatting>
  <conditionalFormatting sqref="D26">
    <cfRule type="cellIs" dxfId="135" priority="26" operator="equal">
      <formula>"Thanh lý"</formula>
    </cfRule>
  </conditionalFormatting>
  <conditionalFormatting sqref="D26">
    <cfRule type="cellIs" dxfId="134" priority="25" operator="equal">
      <formula>"Thanh lý 2013"</formula>
    </cfRule>
  </conditionalFormatting>
  <conditionalFormatting sqref="B27">
    <cfRule type="cellIs" dxfId="133" priority="24" operator="equal">
      <formula>"Thanh lý"</formula>
    </cfRule>
  </conditionalFormatting>
  <conditionalFormatting sqref="B27">
    <cfRule type="cellIs" dxfId="132" priority="23" operator="equal">
      <formula>"Thanh lý 2013"</formula>
    </cfRule>
  </conditionalFormatting>
  <conditionalFormatting sqref="C27">
    <cfRule type="cellIs" dxfId="131" priority="22" operator="equal">
      <formula>"Thanh lý"</formula>
    </cfRule>
  </conditionalFormatting>
  <conditionalFormatting sqref="C27">
    <cfRule type="cellIs" dxfId="130" priority="21" operator="equal">
      <formula>"Thanh lý 2013"</formula>
    </cfRule>
  </conditionalFormatting>
  <conditionalFormatting sqref="E27">
    <cfRule type="cellIs" dxfId="129" priority="20" operator="equal">
      <formula>"Thanh lý"</formula>
    </cfRule>
  </conditionalFormatting>
  <conditionalFormatting sqref="E27">
    <cfRule type="cellIs" dxfId="128" priority="19" operator="equal">
      <formula>"Thanh lý 2013"</formula>
    </cfRule>
  </conditionalFormatting>
  <conditionalFormatting sqref="D27">
    <cfRule type="cellIs" dxfId="127" priority="18" operator="equal">
      <formula>"Thanh lý"</formula>
    </cfRule>
  </conditionalFormatting>
  <conditionalFormatting sqref="D27">
    <cfRule type="cellIs" dxfId="126" priority="17" operator="equal">
      <formula>"Thanh lý 2013"</formula>
    </cfRule>
  </conditionalFormatting>
  <conditionalFormatting sqref="B28">
    <cfRule type="cellIs" dxfId="125" priority="16" operator="equal">
      <formula>"Thanh lý"</formula>
    </cfRule>
  </conditionalFormatting>
  <conditionalFormatting sqref="B28">
    <cfRule type="cellIs" dxfId="124" priority="15" operator="equal">
      <formula>"Thanh lý 2013"</formula>
    </cfRule>
  </conditionalFormatting>
  <conditionalFormatting sqref="C28">
    <cfRule type="cellIs" dxfId="123" priority="14" operator="equal">
      <formula>"Thanh lý"</formula>
    </cfRule>
  </conditionalFormatting>
  <conditionalFormatting sqref="C28">
    <cfRule type="cellIs" dxfId="122" priority="13" operator="equal">
      <formula>"Thanh lý 2013"</formula>
    </cfRule>
  </conditionalFormatting>
  <conditionalFormatting sqref="E28">
    <cfRule type="cellIs" dxfId="121" priority="12" operator="equal">
      <formula>"Thanh lý"</formula>
    </cfRule>
  </conditionalFormatting>
  <conditionalFormatting sqref="E28">
    <cfRule type="cellIs" dxfId="120" priority="11" operator="equal">
      <formula>"Thanh lý 2013"</formula>
    </cfRule>
  </conditionalFormatting>
  <conditionalFormatting sqref="D28">
    <cfRule type="cellIs" dxfId="119" priority="10" operator="equal">
      <formula>"Thanh lý"</formula>
    </cfRule>
  </conditionalFormatting>
  <conditionalFormatting sqref="D28">
    <cfRule type="cellIs" dxfId="118" priority="9" operator="equal">
      <formula>"Thanh lý 2013"</formula>
    </cfRule>
  </conditionalFormatting>
  <conditionalFormatting sqref="B29">
    <cfRule type="cellIs" dxfId="117" priority="8" operator="equal">
      <formula>"Thanh lý"</formula>
    </cfRule>
  </conditionalFormatting>
  <conditionalFormatting sqref="B29">
    <cfRule type="cellIs" dxfId="116" priority="7" operator="equal">
      <formula>"Thanh lý 2013"</formula>
    </cfRule>
  </conditionalFormatting>
  <conditionalFormatting sqref="C29">
    <cfRule type="cellIs" dxfId="115" priority="6" operator="equal">
      <formula>"Thanh lý"</formula>
    </cfRule>
  </conditionalFormatting>
  <conditionalFormatting sqref="C29">
    <cfRule type="cellIs" dxfId="114" priority="5" operator="equal">
      <formula>"Thanh lý 2013"</formula>
    </cfRule>
  </conditionalFormatting>
  <conditionalFormatting sqref="E29">
    <cfRule type="cellIs" dxfId="113" priority="4" operator="equal">
      <formula>"Thanh lý"</formula>
    </cfRule>
  </conditionalFormatting>
  <conditionalFormatting sqref="E29">
    <cfRule type="cellIs" dxfId="112" priority="3" operator="equal">
      <formula>"Thanh lý 2013"</formula>
    </cfRule>
  </conditionalFormatting>
  <conditionalFormatting sqref="D29">
    <cfRule type="cellIs" dxfId="111" priority="2" operator="equal">
      <formula>"Thanh lý"</formula>
    </cfRule>
  </conditionalFormatting>
  <conditionalFormatting sqref="D29">
    <cfRule type="cellIs" dxfId="110" priority="1" operator="equal">
      <formula>"Thanh lý 2013"</formula>
    </cfRule>
  </conditionalFormatting>
  <pageMargins left="0.7" right="0.45" top="0.75" bottom="0.75" header="0.3" footer="0.3"/>
  <pageSetup paperSize="9" orientation="landscape" r:id="rId1"/>
  <headerFooter>
    <oddFooter xml:space="preserve">&amp;CTrang &amp;P+0 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0"/>
  <sheetViews>
    <sheetView topLeftCell="A127" workbookViewId="0">
      <selection activeCell="G140" sqref="G140"/>
    </sheetView>
  </sheetViews>
  <sheetFormatPr defaultColWidth="8.85546875" defaultRowHeight="18.75" x14ac:dyDescent="0.3"/>
  <cols>
    <col min="1" max="1" width="4.85546875" style="52" customWidth="1"/>
    <col min="2" max="2" width="35.85546875" style="52" customWidth="1"/>
    <col min="3" max="3" width="6.5703125" style="52" customWidth="1"/>
    <col min="4" max="4" width="8.140625" style="52" customWidth="1"/>
    <col min="5" max="5" width="7.42578125" style="52" customWidth="1"/>
    <col min="6" max="6" width="6.85546875" style="53" customWidth="1"/>
    <col min="7" max="7" width="16.42578125" style="31" customWidth="1"/>
    <col min="8" max="8" width="13.140625" style="31" customWidth="1"/>
    <col min="9" max="9" width="6.85546875" style="52" customWidth="1"/>
    <col min="10" max="10" width="7" style="52" customWidth="1"/>
    <col min="11" max="11" width="5.7109375" style="52" customWidth="1"/>
    <col min="12" max="12" width="17.42578125" style="58" customWidth="1"/>
    <col min="13" max="13" width="13" style="52" hidden="1" customWidth="1"/>
    <col min="14" max="14" width="15" style="52" customWidth="1"/>
    <col min="15" max="15" width="14.28515625" style="52" customWidth="1"/>
    <col min="16" max="256" width="8.85546875" style="52"/>
    <col min="257" max="257" width="4.85546875" style="52" customWidth="1"/>
    <col min="258" max="258" width="35.85546875" style="52" customWidth="1"/>
    <col min="259" max="259" width="6.5703125" style="52" customWidth="1"/>
    <col min="260" max="260" width="8.140625" style="52" customWidth="1"/>
    <col min="261" max="261" width="7.42578125" style="52" customWidth="1"/>
    <col min="262" max="262" width="6.85546875" style="52" customWidth="1"/>
    <col min="263" max="263" width="13.85546875" style="52" customWidth="1"/>
    <col min="264" max="264" width="13.140625" style="52" customWidth="1"/>
    <col min="265" max="265" width="6.85546875" style="52" customWidth="1"/>
    <col min="266" max="266" width="7" style="52" customWidth="1"/>
    <col min="267" max="267" width="5.7109375" style="52" customWidth="1"/>
    <col min="268" max="268" width="22.7109375" style="52" customWidth="1"/>
    <col min="269" max="269" width="0" style="52" hidden="1" customWidth="1"/>
    <col min="270" max="270" width="15" style="52" customWidth="1"/>
    <col min="271" max="271" width="14.28515625" style="52" customWidth="1"/>
    <col min="272" max="512" width="8.85546875" style="52"/>
    <col min="513" max="513" width="4.85546875" style="52" customWidth="1"/>
    <col min="514" max="514" width="35.85546875" style="52" customWidth="1"/>
    <col min="515" max="515" width="6.5703125" style="52" customWidth="1"/>
    <col min="516" max="516" width="8.140625" style="52" customWidth="1"/>
    <col min="517" max="517" width="7.42578125" style="52" customWidth="1"/>
    <col min="518" max="518" width="6.85546875" style="52" customWidth="1"/>
    <col min="519" max="519" width="13.85546875" style="52" customWidth="1"/>
    <col min="520" max="520" width="13.140625" style="52" customWidth="1"/>
    <col min="521" max="521" width="6.85546875" style="52" customWidth="1"/>
    <col min="522" max="522" width="7" style="52" customWidth="1"/>
    <col min="523" max="523" width="5.7109375" style="52" customWidth="1"/>
    <col min="524" max="524" width="22.7109375" style="52" customWidth="1"/>
    <col min="525" max="525" width="0" style="52" hidden="1" customWidth="1"/>
    <col min="526" max="526" width="15" style="52" customWidth="1"/>
    <col min="527" max="527" width="14.28515625" style="52" customWidth="1"/>
    <col min="528" max="768" width="8.85546875" style="52"/>
    <col min="769" max="769" width="4.85546875" style="52" customWidth="1"/>
    <col min="770" max="770" width="35.85546875" style="52" customWidth="1"/>
    <col min="771" max="771" width="6.5703125" style="52" customWidth="1"/>
    <col min="772" max="772" width="8.140625" style="52" customWidth="1"/>
    <col min="773" max="773" width="7.42578125" style="52" customWidth="1"/>
    <col min="774" max="774" width="6.85546875" style="52" customWidth="1"/>
    <col min="775" max="775" width="13.85546875" style="52" customWidth="1"/>
    <col min="776" max="776" width="13.140625" style="52" customWidth="1"/>
    <col min="777" max="777" width="6.85546875" style="52" customWidth="1"/>
    <col min="778" max="778" width="7" style="52" customWidth="1"/>
    <col min="779" max="779" width="5.7109375" style="52" customWidth="1"/>
    <col min="780" max="780" width="22.7109375" style="52" customWidth="1"/>
    <col min="781" max="781" width="0" style="52" hidden="1" customWidth="1"/>
    <col min="782" max="782" width="15" style="52" customWidth="1"/>
    <col min="783" max="783" width="14.28515625" style="52" customWidth="1"/>
    <col min="784" max="1024" width="8.85546875" style="52"/>
    <col min="1025" max="1025" width="4.85546875" style="52" customWidth="1"/>
    <col min="1026" max="1026" width="35.85546875" style="52" customWidth="1"/>
    <col min="1027" max="1027" width="6.5703125" style="52" customWidth="1"/>
    <col min="1028" max="1028" width="8.140625" style="52" customWidth="1"/>
    <col min="1029" max="1029" width="7.42578125" style="52" customWidth="1"/>
    <col min="1030" max="1030" width="6.85546875" style="52" customWidth="1"/>
    <col min="1031" max="1031" width="13.85546875" style="52" customWidth="1"/>
    <col min="1032" max="1032" width="13.140625" style="52" customWidth="1"/>
    <col min="1033" max="1033" width="6.85546875" style="52" customWidth="1"/>
    <col min="1034" max="1034" width="7" style="52" customWidth="1"/>
    <col min="1035" max="1035" width="5.7109375" style="52" customWidth="1"/>
    <col min="1036" max="1036" width="22.7109375" style="52" customWidth="1"/>
    <col min="1037" max="1037" width="0" style="52" hidden="1" customWidth="1"/>
    <col min="1038" max="1038" width="15" style="52" customWidth="1"/>
    <col min="1039" max="1039" width="14.28515625" style="52" customWidth="1"/>
    <col min="1040" max="1280" width="8.85546875" style="52"/>
    <col min="1281" max="1281" width="4.85546875" style="52" customWidth="1"/>
    <col min="1282" max="1282" width="35.85546875" style="52" customWidth="1"/>
    <col min="1283" max="1283" width="6.5703125" style="52" customWidth="1"/>
    <col min="1284" max="1284" width="8.140625" style="52" customWidth="1"/>
    <col min="1285" max="1285" width="7.42578125" style="52" customWidth="1"/>
    <col min="1286" max="1286" width="6.85546875" style="52" customWidth="1"/>
    <col min="1287" max="1287" width="13.85546875" style="52" customWidth="1"/>
    <col min="1288" max="1288" width="13.140625" style="52" customWidth="1"/>
    <col min="1289" max="1289" width="6.85546875" style="52" customWidth="1"/>
    <col min="1290" max="1290" width="7" style="52" customWidth="1"/>
    <col min="1291" max="1291" width="5.7109375" style="52" customWidth="1"/>
    <col min="1292" max="1292" width="22.7109375" style="52" customWidth="1"/>
    <col min="1293" max="1293" width="0" style="52" hidden="1" customWidth="1"/>
    <col min="1294" max="1294" width="15" style="52" customWidth="1"/>
    <col min="1295" max="1295" width="14.28515625" style="52" customWidth="1"/>
    <col min="1296" max="1536" width="8.85546875" style="52"/>
    <col min="1537" max="1537" width="4.85546875" style="52" customWidth="1"/>
    <col min="1538" max="1538" width="35.85546875" style="52" customWidth="1"/>
    <col min="1539" max="1539" width="6.5703125" style="52" customWidth="1"/>
    <col min="1540" max="1540" width="8.140625" style="52" customWidth="1"/>
    <col min="1541" max="1541" width="7.42578125" style="52" customWidth="1"/>
    <col min="1542" max="1542" width="6.85546875" style="52" customWidth="1"/>
    <col min="1543" max="1543" width="13.85546875" style="52" customWidth="1"/>
    <col min="1544" max="1544" width="13.140625" style="52" customWidth="1"/>
    <col min="1545" max="1545" width="6.85546875" style="52" customWidth="1"/>
    <col min="1546" max="1546" width="7" style="52" customWidth="1"/>
    <col min="1547" max="1547" width="5.7109375" style="52" customWidth="1"/>
    <col min="1548" max="1548" width="22.7109375" style="52" customWidth="1"/>
    <col min="1549" max="1549" width="0" style="52" hidden="1" customWidth="1"/>
    <col min="1550" max="1550" width="15" style="52" customWidth="1"/>
    <col min="1551" max="1551" width="14.28515625" style="52" customWidth="1"/>
    <col min="1552" max="1792" width="8.85546875" style="52"/>
    <col min="1793" max="1793" width="4.85546875" style="52" customWidth="1"/>
    <col min="1794" max="1794" width="35.85546875" style="52" customWidth="1"/>
    <col min="1795" max="1795" width="6.5703125" style="52" customWidth="1"/>
    <col min="1796" max="1796" width="8.140625" style="52" customWidth="1"/>
    <col min="1797" max="1797" width="7.42578125" style="52" customWidth="1"/>
    <col min="1798" max="1798" width="6.85546875" style="52" customWidth="1"/>
    <col min="1799" max="1799" width="13.85546875" style="52" customWidth="1"/>
    <col min="1800" max="1800" width="13.140625" style="52" customWidth="1"/>
    <col min="1801" max="1801" width="6.85546875" style="52" customWidth="1"/>
    <col min="1802" max="1802" width="7" style="52" customWidth="1"/>
    <col min="1803" max="1803" width="5.7109375" style="52" customWidth="1"/>
    <col min="1804" max="1804" width="22.7109375" style="52" customWidth="1"/>
    <col min="1805" max="1805" width="0" style="52" hidden="1" customWidth="1"/>
    <col min="1806" max="1806" width="15" style="52" customWidth="1"/>
    <col min="1807" max="1807" width="14.28515625" style="52" customWidth="1"/>
    <col min="1808" max="2048" width="8.85546875" style="52"/>
    <col min="2049" max="2049" width="4.85546875" style="52" customWidth="1"/>
    <col min="2050" max="2050" width="35.85546875" style="52" customWidth="1"/>
    <col min="2051" max="2051" width="6.5703125" style="52" customWidth="1"/>
    <col min="2052" max="2052" width="8.140625" style="52" customWidth="1"/>
    <col min="2053" max="2053" width="7.42578125" style="52" customWidth="1"/>
    <col min="2054" max="2054" width="6.85546875" style="52" customWidth="1"/>
    <col min="2055" max="2055" width="13.85546875" style="52" customWidth="1"/>
    <col min="2056" max="2056" width="13.140625" style="52" customWidth="1"/>
    <col min="2057" max="2057" width="6.85546875" style="52" customWidth="1"/>
    <col min="2058" max="2058" width="7" style="52" customWidth="1"/>
    <col min="2059" max="2059" width="5.7109375" style="52" customWidth="1"/>
    <col min="2060" max="2060" width="22.7109375" style="52" customWidth="1"/>
    <col min="2061" max="2061" width="0" style="52" hidden="1" customWidth="1"/>
    <col min="2062" max="2062" width="15" style="52" customWidth="1"/>
    <col min="2063" max="2063" width="14.28515625" style="52" customWidth="1"/>
    <col min="2064" max="2304" width="8.85546875" style="52"/>
    <col min="2305" max="2305" width="4.85546875" style="52" customWidth="1"/>
    <col min="2306" max="2306" width="35.85546875" style="52" customWidth="1"/>
    <col min="2307" max="2307" width="6.5703125" style="52" customWidth="1"/>
    <col min="2308" max="2308" width="8.140625" style="52" customWidth="1"/>
    <col min="2309" max="2309" width="7.42578125" style="52" customWidth="1"/>
    <col min="2310" max="2310" width="6.85546875" style="52" customWidth="1"/>
    <col min="2311" max="2311" width="13.85546875" style="52" customWidth="1"/>
    <col min="2312" max="2312" width="13.140625" style="52" customWidth="1"/>
    <col min="2313" max="2313" width="6.85546875" style="52" customWidth="1"/>
    <col min="2314" max="2314" width="7" style="52" customWidth="1"/>
    <col min="2315" max="2315" width="5.7109375" style="52" customWidth="1"/>
    <col min="2316" max="2316" width="22.7109375" style="52" customWidth="1"/>
    <col min="2317" max="2317" width="0" style="52" hidden="1" customWidth="1"/>
    <col min="2318" max="2318" width="15" style="52" customWidth="1"/>
    <col min="2319" max="2319" width="14.28515625" style="52" customWidth="1"/>
    <col min="2320" max="2560" width="8.85546875" style="52"/>
    <col min="2561" max="2561" width="4.85546875" style="52" customWidth="1"/>
    <col min="2562" max="2562" width="35.85546875" style="52" customWidth="1"/>
    <col min="2563" max="2563" width="6.5703125" style="52" customWidth="1"/>
    <col min="2564" max="2564" width="8.140625" style="52" customWidth="1"/>
    <col min="2565" max="2565" width="7.42578125" style="52" customWidth="1"/>
    <col min="2566" max="2566" width="6.85546875" style="52" customWidth="1"/>
    <col min="2567" max="2567" width="13.85546875" style="52" customWidth="1"/>
    <col min="2568" max="2568" width="13.140625" style="52" customWidth="1"/>
    <col min="2569" max="2569" width="6.85546875" style="52" customWidth="1"/>
    <col min="2570" max="2570" width="7" style="52" customWidth="1"/>
    <col min="2571" max="2571" width="5.7109375" style="52" customWidth="1"/>
    <col min="2572" max="2572" width="22.7109375" style="52" customWidth="1"/>
    <col min="2573" max="2573" width="0" style="52" hidden="1" customWidth="1"/>
    <col min="2574" max="2574" width="15" style="52" customWidth="1"/>
    <col min="2575" max="2575" width="14.28515625" style="52" customWidth="1"/>
    <col min="2576" max="2816" width="8.85546875" style="52"/>
    <col min="2817" max="2817" width="4.85546875" style="52" customWidth="1"/>
    <col min="2818" max="2818" width="35.85546875" style="52" customWidth="1"/>
    <col min="2819" max="2819" width="6.5703125" style="52" customWidth="1"/>
    <col min="2820" max="2820" width="8.140625" style="52" customWidth="1"/>
    <col min="2821" max="2821" width="7.42578125" style="52" customWidth="1"/>
    <col min="2822" max="2822" width="6.85546875" style="52" customWidth="1"/>
    <col min="2823" max="2823" width="13.85546875" style="52" customWidth="1"/>
    <col min="2824" max="2824" width="13.140625" style="52" customWidth="1"/>
    <col min="2825" max="2825" width="6.85546875" style="52" customWidth="1"/>
    <col min="2826" max="2826" width="7" style="52" customWidth="1"/>
    <col min="2827" max="2827" width="5.7109375" style="52" customWidth="1"/>
    <col min="2828" max="2828" width="22.7109375" style="52" customWidth="1"/>
    <col min="2829" max="2829" width="0" style="52" hidden="1" customWidth="1"/>
    <col min="2830" max="2830" width="15" style="52" customWidth="1"/>
    <col min="2831" max="2831" width="14.28515625" style="52" customWidth="1"/>
    <col min="2832" max="3072" width="8.85546875" style="52"/>
    <col min="3073" max="3073" width="4.85546875" style="52" customWidth="1"/>
    <col min="3074" max="3074" width="35.85546875" style="52" customWidth="1"/>
    <col min="3075" max="3075" width="6.5703125" style="52" customWidth="1"/>
    <col min="3076" max="3076" width="8.140625" style="52" customWidth="1"/>
    <col min="3077" max="3077" width="7.42578125" style="52" customWidth="1"/>
    <col min="3078" max="3078" width="6.85546875" style="52" customWidth="1"/>
    <col min="3079" max="3079" width="13.85546875" style="52" customWidth="1"/>
    <col min="3080" max="3080" width="13.140625" style="52" customWidth="1"/>
    <col min="3081" max="3081" width="6.85546875" style="52" customWidth="1"/>
    <col min="3082" max="3082" width="7" style="52" customWidth="1"/>
    <col min="3083" max="3083" width="5.7109375" style="52" customWidth="1"/>
    <col min="3084" max="3084" width="22.7109375" style="52" customWidth="1"/>
    <col min="3085" max="3085" width="0" style="52" hidden="1" customWidth="1"/>
    <col min="3086" max="3086" width="15" style="52" customWidth="1"/>
    <col min="3087" max="3087" width="14.28515625" style="52" customWidth="1"/>
    <col min="3088" max="3328" width="8.85546875" style="52"/>
    <col min="3329" max="3329" width="4.85546875" style="52" customWidth="1"/>
    <col min="3330" max="3330" width="35.85546875" style="52" customWidth="1"/>
    <col min="3331" max="3331" width="6.5703125" style="52" customWidth="1"/>
    <col min="3332" max="3332" width="8.140625" style="52" customWidth="1"/>
    <col min="3333" max="3333" width="7.42578125" style="52" customWidth="1"/>
    <col min="3334" max="3334" width="6.85546875" style="52" customWidth="1"/>
    <col min="3335" max="3335" width="13.85546875" style="52" customWidth="1"/>
    <col min="3336" max="3336" width="13.140625" style="52" customWidth="1"/>
    <col min="3337" max="3337" width="6.85546875" style="52" customWidth="1"/>
    <col min="3338" max="3338" width="7" style="52" customWidth="1"/>
    <col min="3339" max="3339" width="5.7109375" style="52" customWidth="1"/>
    <col min="3340" max="3340" width="22.7109375" style="52" customWidth="1"/>
    <col min="3341" max="3341" width="0" style="52" hidden="1" customWidth="1"/>
    <col min="3342" max="3342" width="15" style="52" customWidth="1"/>
    <col min="3343" max="3343" width="14.28515625" style="52" customWidth="1"/>
    <col min="3344" max="3584" width="8.85546875" style="52"/>
    <col min="3585" max="3585" width="4.85546875" style="52" customWidth="1"/>
    <col min="3586" max="3586" width="35.85546875" style="52" customWidth="1"/>
    <col min="3587" max="3587" width="6.5703125" style="52" customWidth="1"/>
    <col min="3588" max="3588" width="8.140625" style="52" customWidth="1"/>
    <col min="3589" max="3589" width="7.42578125" style="52" customWidth="1"/>
    <col min="3590" max="3590" width="6.85546875" style="52" customWidth="1"/>
    <col min="3591" max="3591" width="13.85546875" style="52" customWidth="1"/>
    <col min="3592" max="3592" width="13.140625" style="52" customWidth="1"/>
    <col min="3593" max="3593" width="6.85546875" style="52" customWidth="1"/>
    <col min="3594" max="3594" width="7" style="52" customWidth="1"/>
    <col min="3595" max="3595" width="5.7109375" style="52" customWidth="1"/>
    <col min="3596" max="3596" width="22.7109375" style="52" customWidth="1"/>
    <col min="3597" max="3597" width="0" style="52" hidden="1" customWidth="1"/>
    <col min="3598" max="3598" width="15" style="52" customWidth="1"/>
    <col min="3599" max="3599" width="14.28515625" style="52" customWidth="1"/>
    <col min="3600" max="3840" width="8.85546875" style="52"/>
    <col min="3841" max="3841" width="4.85546875" style="52" customWidth="1"/>
    <col min="3842" max="3842" width="35.85546875" style="52" customWidth="1"/>
    <col min="3843" max="3843" width="6.5703125" style="52" customWidth="1"/>
    <col min="3844" max="3844" width="8.140625" style="52" customWidth="1"/>
    <col min="3845" max="3845" width="7.42578125" style="52" customWidth="1"/>
    <col min="3846" max="3846" width="6.85546875" style="52" customWidth="1"/>
    <col min="3847" max="3847" width="13.85546875" style="52" customWidth="1"/>
    <col min="3848" max="3848" width="13.140625" style="52" customWidth="1"/>
    <col min="3849" max="3849" width="6.85546875" style="52" customWidth="1"/>
    <col min="3850" max="3850" width="7" style="52" customWidth="1"/>
    <col min="3851" max="3851" width="5.7109375" style="52" customWidth="1"/>
    <col min="3852" max="3852" width="22.7109375" style="52" customWidth="1"/>
    <col min="3853" max="3853" width="0" style="52" hidden="1" customWidth="1"/>
    <col min="3854" max="3854" width="15" style="52" customWidth="1"/>
    <col min="3855" max="3855" width="14.28515625" style="52" customWidth="1"/>
    <col min="3856" max="4096" width="8.85546875" style="52"/>
    <col min="4097" max="4097" width="4.85546875" style="52" customWidth="1"/>
    <col min="4098" max="4098" width="35.85546875" style="52" customWidth="1"/>
    <col min="4099" max="4099" width="6.5703125" style="52" customWidth="1"/>
    <col min="4100" max="4100" width="8.140625" style="52" customWidth="1"/>
    <col min="4101" max="4101" width="7.42578125" style="52" customWidth="1"/>
    <col min="4102" max="4102" width="6.85546875" style="52" customWidth="1"/>
    <col min="4103" max="4103" width="13.85546875" style="52" customWidth="1"/>
    <col min="4104" max="4104" width="13.140625" style="52" customWidth="1"/>
    <col min="4105" max="4105" width="6.85546875" style="52" customWidth="1"/>
    <col min="4106" max="4106" width="7" style="52" customWidth="1"/>
    <col min="4107" max="4107" width="5.7109375" style="52" customWidth="1"/>
    <col min="4108" max="4108" width="22.7109375" style="52" customWidth="1"/>
    <col min="4109" max="4109" width="0" style="52" hidden="1" customWidth="1"/>
    <col min="4110" max="4110" width="15" style="52" customWidth="1"/>
    <col min="4111" max="4111" width="14.28515625" style="52" customWidth="1"/>
    <col min="4112" max="4352" width="8.85546875" style="52"/>
    <col min="4353" max="4353" width="4.85546875" style="52" customWidth="1"/>
    <col min="4354" max="4354" width="35.85546875" style="52" customWidth="1"/>
    <col min="4355" max="4355" width="6.5703125" style="52" customWidth="1"/>
    <col min="4356" max="4356" width="8.140625" style="52" customWidth="1"/>
    <col min="4357" max="4357" width="7.42578125" style="52" customWidth="1"/>
    <col min="4358" max="4358" width="6.85546875" style="52" customWidth="1"/>
    <col min="4359" max="4359" width="13.85546875" style="52" customWidth="1"/>
    <col min="4360" max="4360" width="13.140625" style="52" customWidth="1"/>
    <col min="4361" max="4361" width="6.85546875" style="52" customWidth="1"/>
    <col min="4362" max="4362" width="7" style="52" customWidth="1"/>
    <col min="4363" max="4363" width="5.7109375" style="52" customWidth="1"/>
    <col min="4364" max="4364" width="22.7109375" style="52" customWidth="1"/>
    <col min="4365" max="4365" width="0" style="52" hidden="1" customWidth="1"/>
    <col min="4366" max="4366" width="15" style="52" customWidth="1"/>
    <col min="4367" max="4367" width="14.28515625" style="52" customWidth="1"/>
    <col min="4368" max="4608" width="8.85546875" style="52"/>
    <col min="4609" max="4609" width="4.85546875" style="52" customWidth="1"/>
    <col min="4610" max="4610" width="35.85546875" style="52" customWidth="1"/>
    <col min="4611" max="4611" width="6.5703125" style="52" customWidth="1"/>
    <col min="4612" max="4612" width="8.140625" style="52" customWidth="1"/>
    <col min="4613" max="4613" width="7.42578125" style="52" customWidth="1"/>
    <col min="4614" max="4614" width="6.85546875" style="52" customWidth="1"/>
    <col min="4615" max="4615" width="13.85546875" style="52" customWidth="1"/>
    <col min="4616" max="4616" width="13.140625" style="52" customWidth="1"/>
    <col min="4617" max="4617" width="6.85546875" style="52" customWidth="1"/>
    <col min="4618" max="4618" width="7" style="52" customWidth="1"/>
    <col min="4619" max="4619" width="5.7109375" style="52" customWidth="1"/>
    <col min="4620" max="4620" width="22.7109375" style="52" customWidth="1"/>
    <col min="4621" max="4621" width="0" style="52" hidden="1" customWidth="1"/>
    <col min="4622" max="4622" width="15" style="52" customWidth="1"/>
    <col min="4623" max="4623" width="14.28515625" style="52" customWidth="1"/>
    <col min="4624" max="4864" width="8.85546875" style="52"/>
    <col min="4865" max="4865" width="4.85546875" style="52" customWidth="1"/>
    <col min="4866" max="4866" width="35.85546875" style="52" customWidth="1"/>
    <col min="4867" max="4867" width="6.5703125" style="52" customWidth="1"/>
    <col min="4868" max="4868" width="8.140625" style="52" customWidth="1"/>
    <col min="4869" max="4869" width="7.42578125" style="52" customWidth="1"/>
    <col min="4870" max="4870" width="6.85546875" style="52" customWidth="1"/>
    <col min="4871" max="4871" width="13.85546875" style="52" customWidth="1"/>
    <col min="4872" max="4872" width="13.140625" style="52" customWidth="1"/>
    <col min="4873" max="4873" width="6.85546875" style="52" customWidth="1"/>
    <col min="4874" max="4874" width="7" style="52" customWidth="1"/>
    <col min="4875" max="4875" width="5.7109375" style="52" customWidth="1"/>
    <col min="4876" max="4876" width="22.7109375" style="52" customWidth="1"/>
    <col min="4877" max="4877" width="0" style="52" hidden="1" customWidth="1"/>
    <col min="4878" max="4878" width="15" style="52" customWidth="1"/>
    <col min="4879" max="4879" width="14.28515625" style="52" customWidth="1"/>
    <col min="4880" max="5120" width="8.85546875" style="52"/>
    <col min="5121" max="5121" width="4.85546875" style="52" customWidth="1"/>
    <col min="5122" max="5122" width="35.85546875" style="52" customWidth="1"/>
    <col min="5123" max="5123" width="6.5703125" style="52" customWidth="1"/>
    <col min="5124" max="5124" width="8.140625" style="52" customWidth="1"/>
    <col min="5125" max="5125" width="7.42578125" style="52" customWidth="1"/>
    <col min="5126" max="5126" width="6.85546875" style="52" customWidth="1"/>
    <col min="5127" max="5127" width="13.85546875" style="52" customWidth="1"/>
    <col min="5128" max="5128" width="13.140625" style="52" customWidth="1"/>
    <col min="5129" max="5129" width="6.85546875" style="52" customWidth="1"/>
    <col min="5130" max="5130" width="7" style="52" customWidth="1"/>
    <col min="5131" max="5131" width="5.7109375" style="52" customWidth="1"/>
    <col min="5132" max="5132" width="22.7109375" style="52" customWidth="1"/>
    <col min="5133" max="5133" width="0" style="52" hidden="1" customWidth="1"/>
    <col min="5134" max="5134" width="15" style="52" customWidth="1"/>
    <col min="5135" max="5135" width="14.28515625" style="52" customWidth="1"/>
    <col min="5136" max="5376" width="8.85546875" style="52"/>
    <col min="5377" max="5377" width="4.85546875" style="52" customWidth="1"/>
    <col min="5378" max="5378" width="35.85546875" style="52" customWidth="1"/>
    <col min="5379" max="5379" width="6.5703125" style="52" customWidth="1"/>
    <col min="5380" max="5380" width="8.140625" style="52" customWidth="1"/>
    <col min="5381" max="5381" width="7.42578125" style="52" customWidth="1"/>
    <col min="5382" max="5382" width="6.85546875" style="52" customWidth="1"/>
    <col min="5383" max="5383" width="13.85546875" style="52" customWidth="1"/>
    <col min="5384" max="5384" width="13.140625" style="52" customWidth="1"/>
    <col min="5385" max="5385" width="6.85546875" style="52" customWidth="1"/>
    <col min="5386" max="5386" width="7" style="52" customWidth="1"/>
    <col min="5387" max="5387" width="5.7109375" style="52" customWidth="1"/>
    <col min="5388" max="5388" width="22.7109375" style="52" customWidth="1"/>
    <col min="5389" max="5389" width="0" style="52" hidden="1" customWidth="1"/>
    <col min="5390" max="5390" width="15" style="52" customWidth="1"/>
    <col min="5391" max="5391" width="14.28515625" style="52" customWidth="1"/>
    <col min="5392" max="5632" width="8.85546875" style="52"/>
    <col min="5633" max="5633" width="4.85546875" style="52" customWidth="1"/>
    <col min="5634" max="5634" width="35.85546875" style="52" customWidth="1"/>
    <col min="5635" max="5635" width="6.5703125" style="52" customWidth="1"/>
    <col min="5636" max="5636" width="8.140625" style="52" customWidth="1"/>
    <col min="5637" max="5637" width="7.42578125" style="52" customWidth="1"/>
    <col min="5638" max="5638" width="6.85546875" style="52" customWidth="1"/>
    <col min="5639" max="5639" width="13.85546875" style="52" customWidth="1"/>
    <col min="5640" max="5640" width="13.140625" style="52" customWidth="1"/>
    <col min="5641" max="5641" width="6.85546875" style="52" customWidth="1"/>
    <col min="5642" max="5642" width="7" style="52" customWidth="1"/>
    <col min="5643" max="5643" width="5.7109375" style="52" customWidth="1"/>
    <col min="5644" max="5644" width="22.7109375" style="52" customWidth="1"/>
    <col min="5645" max="5645" width="0" style="52" hidden="1" customWidth="1"/>
    <col min="5646" max="5646" width="15" style="52" customWidth="1"/>
    <col min="5647" max="5647" width="14.28515625" style="52" customWidth="1"/>
    <col min="5648" max="5888" width="8.85546875" style="52"/>
    <col min="5889" max="5889" width="4.85546875" style="52" customWidth="1"/>
    <col min="5890" max="5890" width="35.85546875" style="52" customWidth="1"/>
    <col min="5891" max="5891" width="6.5703125" style="52" customWidth="1"/>
    <col min="5892" max="5892" width="8.140625" style="52" customWidth="1"/>
    <col min="5893" max="5893" width="7.42578125" style="52" customWidth="1"/>
    <col min="5894" max="5894" width="6.85546875" style="52" customWidth="1"/>
    <col min="5895" max="5895" width="13.85546875" style="52" customWidth="1"/>
    <col min="5896" max="5896" width="13.140625" style="52" customWidth="1"/>
    <col min="5897" max="5897" width="6.85546875" style="52" customWidth="1"/>
    <col min="5898" max="5898" width="7" style="52" customWidth="1"/>
    <col min="5899" max="5899" width="5.7109375" style="52" customWidth="1"/>
    <col min="5900" max="5900" width="22.7109375" style="52" customWidth="1"/>
    <col min="5901" max="5901" width="0" style="52" hidden="1" customWidth="1"/>
    <col min="5902" max="5902" width="15" style="52" customWidth="1"/>
    <col min="5903" max="5903" width="14.28515625" style="52" customWidth="1"/>
    <col min="5904" max="6144" width="8.85546875" style="52"/>
    <col min="6145" max="6145" width="4.85546875" style="52" customWidth="1"/>
    <col min="6146" max="6146" width="35.85546875" style="52" customWidth="1"/>
    <col min="6147" max="6147" width="6.5703125" style="52" customWidth="1"/>
    <col min="6148" max="6148" width="8.140625" style="52" customWidth="1"/>
    <col min="6149" max="6149" width="7.42578125" style="52" customWidth="1"/>
    <col min="6150" max="6150" width="6.85546875" style="52" customWidth="1"/>
    <col min="6151" max="6151" width="13.85546875" style="52" customWidth="1"/>
    <col min="6152" max="6152" width="13.140625" style="52" customWidth="1"/>
    <col min="6153" max="6153" width="6.85546875" style="52" customWidth="1"/>
    <col min="6154" max="6154" width="7" style="52" customWidth="1"/>
    <col min="6155" max="6155" width="5.7109375" style="52" customWidth="1"/>
    <col min="6156" max="6156" width="22.7109375" style="52" customWidth="1"/>
    <col min="6157" max="6157" width="0" style="52" hidden="1" customWidth="1"/>
    <col min="6158" max="6158" width="15" style="52" customWidth="1"/>
    <col min="6159" max="6159" width="14.28515625" style="52" customWidth="1"/>
    <col min="6160" max="6400" width="8.85546875" style="52"/>
    <col min="6401" max="6401" width="4.85546875" style="52" customWidth="1"/>
    <col min="6402" max="6402" width="35.85546875" style="52" customWidth="1"/>
    <col min="6403" max="6403" width="6.5703125" style="52" customWidth="1"/>
    <col min="6404" max="6404" width="8.140625" style="52" customWidth="1"/>
    <col min="6405" max="6405" width="7.42578125" style="52" customWidth="1"/>
    <col min="6406" max="6406" width="6.85546875" style="52" customWidth="1"/>
    <col min="6407" max="6407" width="13.85546875" style="52" customWidth="1"/>
    <col min="6408" max="6408" width="13.140625" style="52" customWidth="1"/>
    <col min="6409" max="6409" width="6.85546875" style="52" customWidth="1"/>
    <col min="6410" max="6410" width="7" style="52" customWidth="1"/>
    <col min="6411" max="6411" width="5.7109375" style="52" customWidth="1"/>
    <col min="6412" max="6412" width="22.7109375" style="52" customWidth="1"/>
    <col min="6413" max="6413" width="0" style="52" hidden="1" customWidth="1"/>
    <col min="6414" max="6414" width="15" style="52" customWidth="1"/>
    <col min="6415" max="6415" width="14.28515625" style="52" customWidth="1"/>
    <col min="6416" max="6656" width="8.85546875" style="52"/>
    <col min="6657" max="6657" width="4.85546875" style="52" customWidth="1"/>
    <col min="6658" max="6658" width="35.85546875" style="52" customWidth="1"/>
    <col min="6659" max="6659" width="6.5703125" style="52" customWidth="1"/>
    <col min="6660" max="6660" width="8.140625" style="52" customWidth="1"/>
    <col min="6661" max="6661" width="7.42578125" style="52" customWidth="1"/>
    <col min="6662" max="6662" width="6.85546875" style="52" customWidth="1"/>
    <col min="6663" max="6663" width="13.85546875" style="52" customWidth="1"/>
    <col min="6664" max="6664" width="13.140625" style="52" customWidth="1"/>
    <col min="6665" max="6665" width="6.85546875" style="52" customWidth="1"/>
    <col min="6666" max="6666" width="7" style="52" customWidth="1"/>
    <col min="6667" max="6667" width="5.7109375" style="52" customWidth="1"/>
    <col min="6668" max="6668" width="22.7109375" style="52" customWidth="1"/>
    <col min="6669" max="6669" width="0" style="52" hidden="1" customWidth="1"/>
    <col min="6670" max="6670" width="15" style="52" customWidth="1"/>
    <col min="6671" max="6671" width="14.28515625" style="52" customWidth="1"/>
    <col min="6672" max="6912" width="8.85546875" style="52"/>
    <col min="6913" max="6913" width="4.85546875" style="52" customWidth="1"/>
    <col min="6914" max="6914" width="35.85546875" style="52" customWidth="1"/>
    <col min="6915" max="6915" width="6.5703125" style="52" customWidth="1"/>
    <col min="6916" max="6916" width="8.140625" style="52" customWidth="1"/>
    <col min="6917" max="6917" width="7.42578125" style="52" customWidth="1"/>
    <col min="6918" max="6918" width="6.85546875" style="52" customWidth="1"/>
    <col min="6919" max="6919" width="13.85546875" style="52" customWidth="1"/>
    <col min="6920" max="6920" width="13.140625" style="52" customWidth="1"/>
    <col min="6921" max="6921" width="6.85546875" style="52" customWidth="1"/>
    <col min="6922" max="6922" width="7" style="52" customWidth="1"/>
    <col min="6923" max="6923" width="5.7109375" style="52" customWidth="1"/>
    <col min="6924" max="6924" width="22.7109375" style="52" customWidth="1"/>
    <col min="6925" max="6925" width="0" style="52" hidden="1" customWidth="1"/>
    <col min="6926" max="6926" width="15" style="52" customWidth="1"/>
    <col min="6927" max="6927" width="14.28515625" style="52" customWidth="1"/>
    <col min="6928" max="7168" width="8.85546875" style="52"/>
    <col min="7169" max="7169" width="4.85546875" style="52" customWidth="1"/>
    <col min="7170" max="7170" width="35.85546875" style="52" customWidth="1"/>
    <col min="7171" max="7171" width="6.5703125" style="52" customWidth="1"/>
    <col min="7172" max="7172" width="8.140625" style="52" customWidth="1"/>
    <col min="7173" max="7173" width="7.42578125" style="52" customWidth="1"/>
    <col min="7174" max="7174" width="6.85546875" style="52" customWidth="1"/>
    <col min="7175" max="7175" width="13.85546875" style="52" customWidth="1"/>
    <col min="7176" max="7176" width="13.140625" style="52" customWidth="1"/>
    <col min="7177" max="7177" width="6.85546875" style="52" customWidth="1"/>
    <col min="7178" max="7178" width="7" style="52" customWidth="1"/>
    <col min="7179" max="7179" width="5.7109375" style="52" customWidth="1"/>
    <col min="7180" max="7180" width="22.7109375" style="52" customWidth="1"/>
    <col min="7181" max="7181" width="0" style="52" hidden="1" customWidth="1"/>
    <col min="7182" max="7182" width="15" style="52" customWidth="1"/>
    <col min="7183" max="7183" width="14.28515625" style="52" customWidth="1"/>
    <col min="7184" max="7424" width="8.85546875" style="52"/>
    <col min="7425" max="7425" width="4.85546875" style="52" customWidth="1"/>
    <col min="7426" max="7426" width="35.85546875" style="52" customWidth="1"/>
    <col min="7427" max="7427" width="6.5703125" style="52" customWidth="1"/>
    <col min="7428" max="7428" width="8.140625" style="52" customWidth="1"/>
    <col min="7429" max="7429" width="7.42578125" style="52" customWidth="1"/>
    <col min="7430" max="7430" width="6.85546875" style="52" customWidth="1"/>
    <col min="7431" max="7431" width="13.85546875" style="52" customWidth="1"/>
    <col min="7432" max="7432" width="13.140625" style="52" customWidth="1"/>
    <col min="7433" max="7433" width="6.85546875" style="52" customWidth="1"/>
    <col min="7434" max="7434" width="7" style="52" customWidth="1"/>
    <col min="7435" max="7435" width="5.7109375" style="52" customWidth="1"/>
    <col min="7436" max="7436" width="22.7109375" style="52" customWidth="1"/>
    <col min="7437" max="7437" width="0" style="52" hidden="1" customWidth="1"/>
    <col min="7438" max="7438" width="15" style="52" customWidth="1"/>
    <col min="7439" max="7439" width="14.28515625" style="52" customWidth="1"/>
    <col min="7440" max="7680" width="8.85546875" style="52"/>
    <col min="7681" max="7681" width="4.85546875" style="52" customWidth="1"/>
    <col min="7682" max="7682" width="35.85546875" style="52" customWidth="1"/>
    <col min="7683" max="7683" width="6.5703125" style="52" customWidth="1"/>
    <col min="7684" max="7684" width="8.140625" style="52" customWidth="1"/>
    <col min="7685" max="7685" width="7.42578125" style="52" customWidth="1"/>
    <col min="7686" max="7686" width="6.85546875" style="52" customWidth="1"/>
    <col min="7687" max="7687" width="13.85546875" style="52" customWidth="1"/>
    <col min="7688" max="7688" width="13.140625" style="52" customWidth="1"/>
    <col min="7689" max="7689" width="6.85546875" style="52" customWidth="1"/>
    <col min="7690" max="7690" width="7" style="52" customWidth="1"/>
    <col min="7691" max="7691" width="5.7109375" style="52" customWidth="1"/>
    <col min="7692" max="7692" width="22.7109375" style="52" customWidth="1"/>
    <col min="7693" max="7693" width="0" style="52" hidden="1" customWidth="1"/>
    <col min="7694" max="7694" width="15" style="52" customWidth="1"/>
    <col min="7695" max="7695" width="14.28515625" style="52" customWidth="1"/>
    <col min="7696" max="7936" width="8.85546875" style="52"/>
    <col min="7937" max="7937" width="4.85546875" style="52" customWidth="1"/>
    <col min="7938" max="7938" width="35.85546875" style="52" customWidth="1"/>
    <col min="7939" max="7939" width="6.5703125" style="52" customWidth="1"/>
    <col min="7940" max="7940" width="8.140625" style="52" customWidth="1"/>
    <col min="7941" max="7941" width="7.42578125" style="52" customWidth="1"/>
    <col min="7942" max="7942" width="6.85546875" style="52" customWidth="1"/>
    <col min="7943" max="7943" width="13.85546875" style="52" customWidth="1"/>
    <col min="7944" max="7944" width="13.140625" style="52" customWidth="1"/>
    <col min="7945" max="7945" width="6.85546875" style="52" customWidth="1"/>
    <col min="7946" max="7946" width="7" style="52" customWidth="1"/>
    <col min="7947" max="7947" width="5.7109375" style="52" customWidth="1"/>
    <col min="7948" max="7948" width="22.7109375" style="52" customWidth="1"/>
    <col min="7949" max="7949" width="0" style="52" hidden="1" customWidth="1"/>
    <col min="7950" max="7950" width="15" style="52" customWidth="1"/>
    <col min="7951" max="7951" width="14.28515625" style="52" customWidth="1"/>
    <col min="7952" max="8192" width="8.85546875" style="52"/>
    <col min="8193" max="8193" width="4.85546875" style="52" customWidth="1"/>
    <col min="8194" max="8194" width="35.85546875" style="52" customWidth="1"/>
    <col min="8195" max="8195" width="6.5703125" style="52" customWidth="1"/>
    <col min="8196" max="8196" width="8.140625" style="52" customWidth="1"/>
    <col min="8197" max="8197" width="7.42578125" style="52" customWidth="1"/>
    <col min="8198" max="8198" width="6.85546875" style="52" customWidth="1"/>
    <col min="8199" max="8199" width="13.85546875" style="52" customWidth="1"/>
    <col min="8200" max="8200" width="13.140625" style="52" customWidth="1"/>
    <col min="8201" max="8201" width="6.85546875" style="52" customWidth="1"/>
    <col min="8202" max="8202" width="7" style="52" customWidth="1"/>
    <col min="8203" max="8203" width="5.7109375" style="52" customWidth="1"/>
    <col min="8204" max="8204" width="22.7109375" style="52" customWidth="1"/>
    <col min="8205" max="8205" width="0" style="52" hidden="1" customWidth="1"/>
    <col min="8206" max="8206" width="15" style="52" customWidth="1"/>
    <col min="8207" max="8207" width="14.28515625" style="52" customWidth="1"/>
    <col min="8208" max="8448" width="8.85546875" style="52"/>
    <col min="8449" max="8449" width="4.85546875" style="52" customWidth="1"/>
    <col min="8450" max="8450" width="35.85546875" style="52" customWidth="1"/>
    <col min="8451" max="8451" width="6.5703125" style="52" customWidth="1"/>
    <col min="8452" max="8452" width="8.140625" style="52" customWidth="1"/>
    <col min="8453" max="8453" width="7.42578125" style="52" customWidth="1"/>
    <col min="8454" max="8454" width="6.85546875" style="52" customWidth="1"/>
    <col min="8455" max="8455" width="13.85546875" style="52" customWidth="1"/>
    <col min="8456" max="8456" width="13.140625" style="52" customWidth="1"/>
    <col min="8457" max="8457" width="6.85546875" style="52" customWidth="1"/>
    <col min="8458" max="8458" width="7" style="52" customWidth="1"/>
    <col min="8459" max="8459" width="5.7109375" style="52" customWidth="1"/>
    <col min="8460" max="8460" width="22.7109375" style="52" customWidth="1"/>
    <col min="8461" max="8461" width="0" style="52" hidden="1" customWidth="1"/>
    <col min="8462" max="8462" width="15" style="52" customWidth="1"/>
    <col min="8463" max="8463" width="14.28515625" style="52" customWidth="1"/>
    <col min="8464" max="8704" width="8.85546875" style="52"/>
    <col min="8705" max="8705" width="4.85546875" style="52" customWidth="1"/>
    <col min="8706" max="8706" width="35.85546875" style="52" customWidth="1"/>
    <col min="8707" max="8707" width="6.5703125" style="52" customWidth="1"/>
    <col min="8708" max="8708" width="8.140625" style="52" customWidth="1"/>
    <col min="8709" max="8709" width="7.42578125" style="52" customWidth="1"/>
    <col min="8710" max="8710" width="6.85546875" style="52" customWidth="1"/>
    <col min="8711" max="8711" width="13.85546875" style="52" customWidth="1"/>
    <col min="8712" max="8712" width="13.140625" style="52" customWidth="1"/>
    <col min="8713" max="8713" width="6.85546875" style="52" customWidth="1"/>
    <col min="8714" max="8714" width="7" style="52" customWidth="1"/>
    <col min="8715" max="8715" width="5.7109375" style="52" customWidth="1"/>
    <col min="8716" max="8716" width="22.7109375" style="52" customWidth="1"/>
    <col min="8717" max="8717" width="0" style="52" hidden="1" customWidth="1"/>
    <col min="8718" max="8718" width="15" style="52" customWidth="1"/>
    <col min="8719" max="8719" width="14.28515625" style="52" customWidth="1"/>
    <col min="8720" max="8960" width="8.85546875" style="52"/>
    <col min="8961" max="8961" width="4.85546875" style="52" customWidth="1"/>
    <col min="8962" max="8962" width="35.85546875" style="52" customWidth="1"/>
    <col min="8963" max="8963" width="6.5703125" style="52" customWidth="1"/>
    <col min="8964" max="8964" width="8.140625" style="52" customWidth="1"/>
    <col min="8965" max="8965" width="7.42578125" style="52" customWidth="1"/>
    <col min="8966" max="8966" width="6.85546875" style="52" customWidth="1"/>
    <col min="8967" max="8967" width="13.85546875" style="52" customWidth="1"/>
    <col min="8968" max="8968" width="13.140625" style="52" customWidth="1"/>
    <col min="8969" max="8969" width="6.85546875" style="52" customWidth="1"/>
    <col min="8970" max="8970" width="7" style="52" customWidth="1"/>
    <col min="8971" max="8971" width="5.7109375" style="52" customWidth="1"/>
    <col min="8972" max="8972" width="22.7109375" style="52" customWidth="1"/>
    <col min="8973" max="8973" width="0" style="52" hidden="1" customWidth="1"/>
    <col min="8974" max="8974" width="15" style="52" customWidth="1"/>
    <col min="8975" max="8975" width="14.28515625" style="52" customWidth="1"/>
    <col min="8976" max="9216" width="8.85546875" style="52"/>
    <col min="9217" max="9217" width="4.85546875" style="52" customWidth="1"/>
    <col min="9218" max="9218" width="35.85546875" style="52" customWidth="1"/>
    <col min="9219" max="9219" width="6.5703125" style="52" customWidth="1"/>
    <col min="9220" max="9220" width="8.140625" style="52" customWidth="1"/>
    <col min="9221" max="9221" width="7.42578125" style="52" customWidth="1"/>
    <col min="9222" max="9222" width="6.85546875" style="52" customWidth="1"/>
    <col min="9223" max="9223" width="13.85546875" style="52" customWidth="1"/>
    <col min="9224" max="9224" width="13.140625" style="52" customWidth="1"/>
    <col min="9225" max="9225" width="6.85546875" style="52" customWidth="1"/>
    <col min="9226" max="9226" width="7" style="52" customWidth="1"/>
    <col min="9227" max="9227" width="5.7109375" style="52" customWidth="1"/>
    <col min="9228" max="9228" width="22.7109375" style="52" customWidth="1"/>
    <col min="9229" max="9229" width="0" style="52" hidden="1" customWidth="1"/>
    <col min="9230" max="9230" width="15" style="52" customWidth="1"/>
    <col min="9231" max="9231" width="14.28515625" style="52" customWidth="1"/>
    <col min="9232" max="9472" width="8.85546875" style="52"/>
    <col min="9473" max="9473" width="4.85546875" style="52" customWidth="1"/>
    <col min="9474" max="9474" width="35.85546875" style="52" customWidth="1"/>
    <col min="9475" max="9475" width="6.5703125" style="52" customWidth="1"/>
    <col min="9476" max="9476" width="8.140625" style="52" customWidth="1"/>
    <col min="9477" max="9477" width="7.42578125" style="52" customWidth="1"/>
    <col min="9478" max="9478" width="6.85546875" style="52" customWidth="1"/>
    <col min="9479" max="9479" width="13.85546875" style="52" customWidth="1"/>
    <col min="9480" max="9480" width="13.140625" style="52" customWidth="1"/>
    <col min="9481" max="9481" width="6.85546875" style="52" customWidth="1"/>
    <col min="9482" max="9482" width="7" style="52" customWidth="1"/>
    <col min="9483" max="9483" width="5.7109375" style="52" customWidth="1"/>
    <col min="9484" max="9484" width="22.7109375" style="52" customWidth="1"/>
    <col min="9485" max="9485" width="0" style="52" hidden="1" customWidth="1"/>
    <col min="9486" max="9486" width="15" style="52" customWidth="1"/>
    <col min="9487" max="9487" width="14.28515625" style="52" customWidth="1"/>
    <col min="9488" max="9728" width="8.85546875" style="52"/>
    <col min="9729" max="9729" width="4.85546875" style="52" customWidth="1"/>
    <col min="9730" max="9730" width="35.85546875" style="52" customWidth="1"/>
    <col min="9731" max="9731" width="6.5703125" style="52" customWidth="1"/>
    <col min="9732" max="9732" width="8.140625" style="52" customWidth="1"/>
    <col min="9733" max="9733" width="7.42578125" style="52" customWidth="1"/>
    <col min="9734" max="9734" width="6.85546875" style="52" customWidth="1"/>
    <col min="9735" max="9735" width="13.85546875" style="52" customWidth="1"/>
    <col min="9736" max="9736" width="13.140625" style="52" customWidth="1"/>
    <col min="9737" max="9737" width="6.85546875" style="52" customWidth="1"/>
    <col min="9738" max="9738" width="7" style="52" customWidth="1"/>
    <col min="9739" max="9739" width="5.7109375" style="52" customWidth="1"/>
    <col min="9740" max="9740" width="22.7109375" style="52" customWidth="1"/>
    <col min="9741" max="9741" width="0" style="52" hidden="1" customWidth="1"/>
    <col min="9742" max="9742" width="15" style="52" customWidth="1"/>
    <col min="9743" max="9743" width="14.28515625" style="52" customWidth="1"/>
    <col min="9744" max="9984" width="8.85546875" style="52"/>
    <col min="9985" max="9985" width="4.85546875" style="52" customWidth="1"/>
    <col min="9986" max="9986" width="35.85546875" style="52" customWidth="1"/>
    <col min="9987" max="9987" width="6.5703125" style="52" customWidth="1"/>
    <col min="9988" max="9988" width="8.140625" style="52" customWidth="1"/>
    <col min="9989" max="9989" width="7.42578125" style="52" customWidth="1"/>
    <col min="9990" max="9990" width="6.85546875" style="52" customWidth="1"/>
    <col min="9991" max="9991" width="13.85546875" style="52" customWidth="1"/>
    <col min="9992" max="9992" width="13.140625" style="52" customWidth="1"/>
    <col min="9993" max="9993" width="6.85546875" style="52" customWidth="1"/>
    <col min="9994" max="9994" width="7" style="52" customWidth="1"/>
    <col min="9995" max="9995" width="5.7109375" style="52" customWidth="1"/>
    <col min="9996" max="9996" width="22.7109375" style="52" customWidth="1"/>
    <col min="9997" max="9997" width="0" style="52" hidden="1" customWidth="1"/>
    <col min="9998" max="9998" width="15" style="52" customWidth="1"/>
    <col min="9999" max="9999" width="14.28515625" style="52" customWidth="1"/>
    <col min="10000" max="10240" width="8.85546875" style="52"/>
    <col min="10241" max="10241" width="4.85546875" style="52" customWidth="1"/>
    <col min="10242" max="10242" width="35.85546875" style="52" customWidth="1"/>
    <col min="10243" max="10243" width="6.5703125" style="52" customWidth="1"/>
    <col min="10244" max="10244" width="8.140625" style="52" customWidth="1"/>
    <col min="10245" max="10245" width="7.42578125" style="52" customWidth="1"/>
    <col min="10246" max="10246" width="6.85546875" style="52" customWidth="1"/>
    <col min="10247" max="10247" width="13.85546875" style="52" customWidth="1"/>
    <col min="10248" max="10248" width="13.140625" style="52" customWidth="1"/>
    <col min="10249" max="10249" width="6.85546875" style="52" customWidth="1"/>
    <col min="10250" max="10250" width="7" style="52" customWidth="1"/>
    <col min="10251" max="10251" width="5.7109375" style="52" customWidth="1"/>
    <col min="10252" max="10252" width="22.7109375" style="52" customWidth="1"/>
    <col min="10253" max="10253" width="0" style="52" hidden="1" customWidth="1"/>
    <col min="10254" max="10254" width="15" style="52" customWidth="1"/>
    <col min="10255" max="10255" width="14.28515625" style="52" customWidth="1"/>
    <col min="10256" max="10496" width="8.85546875" style="52"/>
    <col min="10497" max="10497" width="4.85546875" style="52" customWidth="1"/>
    <col min="10498" max="10498" width="35.85546875" style="52" customWidth="1"/>
    <col min="10499" max="10499" width="6.5703125" style="52" customWidth="1"/>
    <col min="10500" max="10500" width="8.140625" style="52" customWidth="1"/>
    <col min="10501" max="10501" width="7.42578125" style="52" customWidth="1"/>
    <col min="10502" max="10502" width="6.85546875" style="52" customWidth="1"/>
    <col min="10503" max="10503" width="13.85546875" style="52" customWidth="1"/>
    <col min="10504" max="10504" width="13.140625" style="52" customWidth="1"/>
    <col min="10505" max="10505" width="6.85546875" style="52" customWidth="1"/>
    <col min="10506" max="10506" width="7" style="52" customWidth="1"/>
    <col min="10507" max="10507" width="5.7109375" style="52" customWidth="1"/>
    <col min="10508" max="10508" width="22.7109375" style="52" customWidth="1"/>
    <col min="10509" max="10509" width="0" style="52" hidden="1" customWidth="1"/>
    <col min="10510" max="10510" width="15" style="52" customWidth="1"/>
    <col min="10511" max="10511" width="14.28515625" style="52" customWidth="1"/>
    <col min="10512" max="10752" width="8.85546875" style="52"/>
    <col min="10753" max="10753" width="4.85546875" style="52" customWidth="1"/>
    <col min="10754" max="10754" width="35.85546875" style="52" customWidth="1"/>
    <col min="10755" max="10755" width="6.5703125" style="52" customWidth="1"/>
    <col min="10756" max="10756" width="8.140625" style="52" customWidth="1"/>
    <col min="10757" max="10757" width="7.42578125" style="52" customWidth="1"/>
    <col min="10758" max="10758" width="6.85546875" style="52" customWidth="1"/>
    <col min="10759" max="10759" width="13.85546875" style="52" customWidth="1"/>
    <col min="10760" max="10760" width="13.140625" style="52" customWidth="1"/>
    <col min="10761" max="10761" width="6.85546875" style="52" customWidth="1"/>
    <col min="10762" max="10762" width="7" style="52" customWidth="1"/>
    <col min="10763" max="10763" width="5.7109375" style="52" customWidth="1"/>
    <col min="10764" max="10764" width="22.7109375" style="52" customWidth="1"/>
    <col min="10765" max="10765" width="0" style="52" hidden="1" customWidth="1"/>
    <col min="10766" max="10766" width="15" style="52" customWidth="1"/>
    <col min="10767" max="10767" width="14.28515625" style="52" customWidth="1"/>
    <col min="10768" max="11008" width="8.85546875" style="52"/>
    <col min="11009" max="11009" width="4.85546875" style="52" customWidth="1"/>
    <col min="11010" max="11010" width="35.85546875" style="52" customWidth="1"/>
    <col min="11011" max="11011" width="6.5703125" style="52" customWidth="1"/>
    <col min="11012" max="11012" width="8.140625" style="52" customWidth="1"/>
    <col min="11013" max="11013" width="7.42578125" style="52" customWidth="1"/>
    <col min="11014" max="11014" width="6.85546875" style="52" customWidth="1"/>
    <col min="11015" max="11015" width="13.85546875" style="52" customWidth="1"/>
    <col min="11016" max="11016" width="13.140625" style="52" customWidth="1"/>
    <col min="11017" max="11017" width="6.85546875" style="52" customWidth="1"/>
    <col min="11018" max="11018" width="7" style="52" customWidth="1"/>
    <col min="11019" max="11019" width="5.7109375" style="52" customWidth="1"/>
    <col min="11020" max="11020" width="22.7109375" style="52" customWidth="1"/>
    <col min="11021" max="11021" width="0" style="52" hidden="1" customWidth="1"/>
    <col min="11022" max="11022" width="15" style="52" customWidth="1"/>
    <col min="11023" max="11023" width="14.28515625" style="52" customWidth="1"/>
    <col min="11024" max="11264" width="8.85546875" style="52"/>
    <col min="11265" max="11265" width="4.85546875" style="52" customWidth="1"/>
    <col min="11266" max="11266" width="35.85546875" style="52" customWidth="1"/>
    <col min="11267" max="11267" width="6.5703125" style="52" customWidth="1"/>
    <col min="11268" max="11268" width="8.140625" style="52" customWidth="1"/>
    <col min="11269" max="11269" width="7.42578125" style="52" customWidth="1"/>
    <col min="11270" max="11270" width="6.85546875" style="52" customWidth="1"/>
    <col min="11271" max="11271" width="13.85546875" style="52" customWidth="1"/>
    <col min="11272" max="11272" width="13.140625" style="52" customWidth="1"/>
    <col min="11273" max="11273" width="6.85546875" style="52" customWidth="1"/>
    <col min="11274" max="11274" width="7" style="52" customWidth="1"/>
    <col min="11275" max="11275" width="5.7109375" style="52" customWidth="1"/>
    <col min="11276" max="11276" width="22.7109375" style="52" customWidth="1"/>
    <col min="11277" max="11277" width="0" style="52" hidden="1" customWidth="1"/>
    <col min="11278" max="11278" width="15" style="52" customWidth="1"/>
    <col min="11279" max="11279" width="14.28515625" style="52" customWidth="1"/>
    <col min="11280" max="11520" width="8.85546875" style="52"/>
    <col min="11521" max="11521" width="4.85546875" style="52" customWidth="1"/>
    <col min="11522" max="11522" width="35.85546875" style="52" customWidth="1"/>
    <col min="11523" max="11523" width="6.5703125" style="52" customWidth="1"/>
    <col min="11524" max="11524" width="8.140625" style="52" customWidth="1"/>
    <col min="11525" max="11525" width="7.42578125" style="52" customWidth="1"/>
    <col min="11526" max="11526" width="6.85546875" style="52" customWidth="1"/>
    <col min="11527" max="11527" width="13.85546875" style="52" customWidth="1"/>
    <col min="11528" max="11528" width="13.140625" style="52" customWidth="1"/>
    <col min="11529" max="11529" width="6.85546875" style="52" customWidth="1"/>
    <col min="11530" max="11530" width="7" style="52" customWidth="1"/>
    <col min="11531" max="11531" width="5.7109375" style="52" customWidth="1"/>
    <col min="11532" max="11532" width="22.7109375" style="52" customWidth="1"/>
    <col min="11533" max="11533" width="0" style="52" hidden="1" customWidth="1"/>
    <col min="11534" max="11534" width="15" style="52" customWidth="1"/>
    <col min="11535" max="11535" width="14.28515625" style="52" customWidth="1"/>
    <col min="11536" max="11776" width="8.85546875" style="52"/>
    <col min="11777" max="11777" width="4.85546875" style="52" customWidth="1"/>
    <col min="11778" max="11778" width="35.85546875" style="52" customWidth="1"/>
    <col min="11779" max="11779" width="6.5703125" style="52" customWidth="1"/>
    <col min="11780" max="11780" width="8.140625" style="52" customWidth="1"/>
    <col min="11781" max="11781" width="7.42578125" style="52" customWidth="1"/>
    <col min="11782" max="11782" width="6.85546875" style="52" customWidth="1"/>
    <col min="11783" max="11783" width="13.85546875" style="52" customWidth="1"/>
    <col min="11784" max="11784" width="13.140625" style="52" customWidth="1"/>
    <col min="11785" max="11785" width="6.85546875" style="52" customWidth="1"/>
    <col min="11786" max="11786" width="7" style="52" customWidth="1"/>
    <col min="11787" max="11787" width="5.7109375" style="52" customWidth="1"/>
    <col min="11788" max="11788" width="22.7109375" style="52" customWidth="1"/>
    <col min="11789" max="11789" width="0" style="52" hidden="1" customWidth="1"/>
    <col min="11790" max="11790" width="15" style="52" customWidth="1"/>
    <col min="11791" max="11791" width="14.28515625" style="52" customWidth="1"/>
    <col min="11792" max="12032" width="8.85546875" style="52"/>
    <col min="12033" max="12033" width="4.85546875" style="52" customWidth="1"/>
    <col min="12034" max="12034" width="35.85546875" style="52" customWidth="1"/>
    <col min="12035" max="12035" width="6.5703125" style="52" customWidth="1"/>
    <col min="12036" max="12036" width="8.140625" style="52" customWidth="1"/>
    <col min="12037" max="12037" width="7.42578125" style="52" customWidth="1"/>
    <col min="12038" max="12038" width="6.85546875" style="52" customWidth="1"/>
    <col min="12039" max="12039" width="13.85546875" style="52" customWidth="1"/>
    <col min="12040" max="12040" width="13.140625" style="52" customWidth="1"/>
    <col min="12041" max="12041" width="6.85546875" style="52" customWidth="1"/>
    <col min="12042" max="12042" width="7" style="52" customWidth="1"/>
    <col min="12043" max="12043" width="5.7109375" style="52" customWidth="1"/>
    <col min="12044" max="12044" width="22.7109375" style="52" customWidth="1"/>
    <col min="12045" max="12045" width="0" style="52" hidden="1" customWidth="1"/>
    <col min="12046" max="12046" width="15" style="52" customWidth="1"/>
    <col min="12047" max="12047" width="14.28515625" style="52" customWidth="1"/>
    <col min="12048" max="12288" width="8.85546875" style="52"/>
    <col min="12289" max="12289" width="4.85546875" style="52" customWidth="1"/>
    <col min="12290" max="12290" width="35.85546875" style="52" customWidth="1"/>
    <col min="12291" max="12291" width="6.5703125" style="52" customWidth="1"/>
    <col min="12292" max="12292" width="8.140625" style="52" customWidth="1"/>
    <col min="12293" max="12293" width="7.42578125" style="52" customWidth="1"/>
    <col min="12294" max="12294" width="6.85546875" style="52" customWidth="1"/>
    <col min="12295" max="12295" width="13.85546875" style="52" customWidth="1"/>
    <col min="12296" max="12296" width="13.140625" style="52" customWidth="1"/>
    <col min="12297" max="12297" width="6.85546875" style="52" customWidth="1"/>
    <col min="12298" max="12298" width="7" style="52" customWidth="1"/>
    <col min="12299" max="12299" width="5.7109375" style="52" customWidth="1"/>
    <col min="12300" max="12300" width="22.7109375" style="52" customWidth="1"/>
    <col min="12301" max="12301" width="0" style="52" hidden="1" customWidth="1"/>
    <col min="12302" max="12302" width="15" style="52" customWidth="1"/>
    <col min="12303" max="12303" width="14.28515625" style="52" customWidth="1"/>
    <col min="12304" max="12544" width="8.85546875" style="52"/>
    <col min="12545" max="12545" width="4.85546875" style="52" customWidth="1"/>
    <col min="12546" max="12546" width="35.85546875" style="52" customWidth="1"/>
    <col min="12547" max="12547" width="6.5703125" style="52" customWidth="1"/>
    <col min="12548" max="12548" width="8.140625" style="52" customWidth="1"/>
    <col min="12549" max="12549" width="7.42578125" style="52" customWidth="1"/>
    <col min="12550" max="12550" width="6.85546875" style="52" customWidth="1"/>
    <col min="12551" max="12551" width="13.85546875" style="52" customWidth="1"/>
    <col min="12552" max="12552" width="13.140625" style="52" customWidth="1"/>
    <col min="12553" max="12553" width="6.85546875" style="52" customWidth="1"/>
    <col min="12554" max="12554" width="7" style="52" customWidth="1"/>
    <col min="12555" max="12555" width="5.7109375" style="52" customWidth="1"/>
    <col min="12556" max="12556" width="22.7109375" style="52" customWidth="1"/>
    <col min="12557" max="12557" width="0" style="52" hidden="1" customWidth="1"/>
    <col min="12558" max="12558" width="15" style="52" customWidth="1"/>
    <col min="12559" max="12559" width="14.28515625" style="52" customWidth="1"/>
    <col min="12560" max="12800" width="8.85546875" style="52"/>
    <col min="12801" max="12801" width="4.85546875" style="52" customWidth="1"/>
    <col min="12802" max="12802" width="35.85546875" style="52" customWidth="1"/>
    <col min="12803" max="12803" width="6.5703125" style="52" customWidth="1"/>
    <col min="12804" max="12804" width="8.140625" style="52" customWidth="1"/>
    <col min="12805" max="12805" width="7.42578125" style="52" customWidth="1"/>
    <col min="12806" max="12806" width="6.85546875" style="52" customWidth="1"/>
    <col min="12807" max="12807" width="13.85546875" style="52" customWidth="1"/>
    <col min="12808" max="12808" width="13.140625" style="52" customWidth="1"/>
    <col min="12809" max="12809" width="6.85546875" style="52" customWidth="1"/>
    <col min="12810" max="12810" width="7" style="52" customWidth="1"/>
    <col min="12811" max="12811" width="5.7109375" style="52" customWidth="1"/>
    <col min="12812" max="12812" width="22.7109375" style="52" customWidth="1"/>
    <col min="12813" max="12813" width="0" style="52" hidden="1" customWidth="1"/>
    <col min="12814" max="12814" width="15" style="52" customWidth="1"/>
    <col min="12815" max="12815" width="14.28515625" style="52" customWidth="1"/>
    <col min="12816" max="13056" width="8.85546875" style="52"/>
    <col min="13057" max="13057" width="4.85546875" style="52" customWidth="1"/>
    <col min="13058" max="13058" width="35.85546875" style="52" customWidth="1"/>
    <col min="13059" max="13059" width="6.5703125" style="52" customWidth="1"/>
    <col min="13060" max="13060" width="8.140625" style="52" customWidth="1"/>
    <col min="13061" max="13061" width="7.42578125" style="52" customWidth="1"/>
    <col min="13062" max="13062" width="6.85546875" style="52" customWidth="1"/>
    <col min="13063" max="13063" width="13.85546875" style="52" customWidth="1"/>
    <col min="13064" max="13064" width="13.140625" style="52" customWidth="1"/>
    <col min="13065" max="13065" width="6.85546875" style="52" customWidth="1"/>
    <col min="13066" max="13066" width="7" style="52" customWidth="1"/>
    <col min="13067" max="13067" width="5.7109375" style="52" customWidth="1"/>
    <col min="13068" max="13068" width="22.7109375" style="52" customWidth="1"/>
    <col min="13069" max="13069" width="0" style="52" hidden="1" customWidth="1"/>
    <col min="13070" max="13070" width="15" style="52" customWidth="1"/>
    <col min="13071" max="13071" width="14.28515625" style="52" customWidth="1"/>
    <col min="13072" max="13312" width="8.85546875" style="52"/>
    <col min="13313" max="13313" width="4.85546875" style="52" customWidth="1"/>
    <col min="13314" max="13314" width="35.85546875" style="52" customWidth="1"/>
    <col min="13315" max="13315" width="6.5703125" style="52" customWidth="1"/>
    <col min="13316" max="13316" width="8.140625" style="52" customWidth="1"/>
    <col min="13317" max="13317" width="7.42578125" style="52" customWidth="1"/>
    <col min="13318" max="13318" width="6.85546875" style="52" customWidth="1"/>
    <col min="13319" max="13319" width="13.85546875" style="52" customWidth="1"/>
    <col min="13320" max="13320" width="13.140625" style="52" customWidth="1"/>
    <col min="13321" max="13321" width="6.85546875" style="52" customWidth="1"/>
    <col min="13322" max="13322" width="7" style="52" customWidth="1"/>
    <col min="13323" max="13323" width="5.7109375" style="52" customWidth="1"/>
    <col min="13324" max="13324" width="22.7109375" style="52" customWidth="1"/>
    <col min="13325" max="13325" width="0" style="52" hidden="1" customWidth="1"/>
    <col min="13326" max="13326" width="15" style="52" customWidth="1"/>
    <col min="13327" max="13327" width="14.28515625" style="52" customWidth="1"/>
    <col min="13328" max="13568" width="8.85546875" style="52"/>
    <col min="13569" max="13569" width="4.85546875" style="52" customWidth="1"/>
    <col min="13570" max="13570" width="35.85546875" style="52" customWidth="1"/>
    <col min="13571" max="13571" width="6.5703125" style="52" customWidth="1"/>
    <col min="13572" max="13572" width="8.140625" style="52" customWidth="1"/>
    <col min="13573" max="13573" width="7.42578125" style="52" customWidth="1"/>
    <col min="13574" max="13574" width="6.85546875" style="52" customWidth="1"/>
    <col min="13575" max="13575" width="13.85546875" style="52" customWidth="1"/>
    <col min="13576" max="13576" width="13.140625" style="52" customWidth="1"/>
    <col min="13577" max="13577" width="6.85546875" style="52" customWidth="1"/>
    <col min="13578" max="13578" width="7" style="52" customWidth="1"/>
    <col min="13579" max="13579" width="5.7109375" style="52" customWidth="1"/>
    <col min="13580" max="13580" width="22.7109375" style="52" customWidth="1"/>
    <col min="13581" max="13581" width="0" style="52" hidden="1" customWidth="1"/>
    <col min="13582" max="13582" width="15" style="52" customWidth="1"/>
    <col min="13583" max="13583" width="14.28515625" style="52" customWidth="1"/>
    <col min="13584" max="13824" width="8.85546875" style="52"/>
    <col min="13825" max="13825" width="4.85546875" style="52" customWidth="1"/>
    <col min="13826" max="13826" width="35.85546875" style="52" customWidth="1"/>
    <col min="13827" max="13827" width="6.5703125" style="52" customWidth="1"/>
    <col min="13828" max="13828" width="8.140625" style="52" customWidth="1"/>
    <col min="13829" max="13829" width="7.42578125" style="52" customWidth="1"/>
    <col min="13830" max="13830" width="6.85546875" style="52" customWidth="1"/>
    <col min="13831" max="13831" width="13.85546875" style="52" customWidth="1"/>
    <col min="13832" max="13832" width="13.140625" style="52" customWidth="1"/>
    <col min="13833" max="13833" width="6.85546875" style="52" customWidth="1"/>
    <col min="13834" max="13834" width="7" style="52" customWidth="1"/>
    <col min="13835" max="13835" width="5.7109375" style="52" customWidth="1"/>
    <col min="13836" max="13836" width="22.7109375" style="52" customWidth="1"/>
    <col min="13837" max="13837" width="0" style="52" hidden="1" customWidth="1"/>
    <col min="13838" max="13838" width="15" style="52" customWidth="1"/>
    <col min="13839" max="13839" width="14.28515625" style="52" customWidth="1"/>
    <col min="13840" max="14080" width="8.85546875" style="52"/>
    <col min="14081" max="14081" width="4.85546875" style="52" customWidth="1"/>
    <col min="14082" max="14082" width="35.85546875" style="52" customWidth="1"/>
    <col min="14083" max="14083" width="6.5703125" style="52" customWidth="1"/>
    <col min="14084" max="14084" width="8.140625" style="52" customWidth="1"/>
    <col min="14085" max="14085" width="7.42578125" style="52" customWidth="1"/>
    <col min="14086" max="14086" width="6.85546875" style="52" customWidth="1"/>
    <col min="14087" max="14087" width="13.85546875" style="52" customWidth="1"/>
    <col min="14088" max="14088" width="13.140625" style="52" customWidth="1"/>
    <col min="14089" max="14089" width="6.85546875" style="52" customWidth="1"/>
    <col min="14090" max="14090" width="7" style="52" customWidth="1"/>
    <col min="14091" max="14091" width="5.7109375" style="52" customWidth="1"/>
    <col min="14092" max="14092" width="22.7109375" style="52" customWidth="1"/>
    <col min="14093" max="14093" width="0" style="52" hidden="1" customWidth="1"/>
    <col min="14094" max="14094" width="15" style="52" customWidth="1"/>
    <col min="14095" max="14095" width="14.28515625" style="52" customWidth="1"/>
    <col min="14096" max="14336" width="8.85546875" style="52"/>
    <col min="14337" max="14337" width="4.85546875" style="52" customWidth="1"/>
    <col min="14338" max="14338" width="35.85546875" style="52" customWidth="1"/>
    <col min="14339" max="14339" width="6.5703125" style="52" customWidth="1"/>
    <col min="14340" max="14340" width="8.140625" style="52" customWidth="1"/>
    <col min="14341" max="14341" width="7.42578125" style="52" customWidth="1"/>
    <col min="14342" max="14342" width="6.85546875" style="52" customWidth="1"/>
    <col min="14343" max="14343" width="13.85546875" style="52" customWidth="1"/>
    <col min="14344" max="14344" width="13.140625" style="52" customWidth="1"/>
    <col min="14345" max="14345" width="6.85546875" style="52" customWidth="1"/>
    <col min="14346" max="14346" width="7" style="52" customWidth="1"/>
    <col min="14347" max="14347" width="5.7109375" style="52" customWidth="1"/>
    <col min="14348" max="14348" width="22.7109375" style="52" customWidth="1"/>
    <col min="14349" max="14349" width="0" style="52" hidden="1" customWidth="1"/>
    <col min="14350" max="14350" width="15" style="52" customWidth="1"/>
    <col min="14351" max="14351" width="14.28515625" style="52" customWidth="1"/>
    <col min="14352" max="14592" width="8.85546875" style="52"/>
    <col min="14593" max="14593" width="4.85546875" style="52" customWidth="1"/>
    <col min="14594" max="14594" width="35.85546875" style="52" customWidth="1"/>
    <col min="14595" max="14595" width="6.5703125" style="52" customWidth="1"/>
    <col min="14596" max="14596" width="8.140625" style="52" customWidth="1"/>
    <col min="14597" max="14597" width="7.42578125" style="52" customWidth="1"/>
    <col min="14598" max="14598" width="6.85546875" style="52" customWidth="1"/>
    <col min="14599" max="14599" width="13.85546875" style="52" customWidth="1"/>
    <col min="14600" max="14600" width="13.140625" style="52" customWidth="1"/>
    <col min="14601" max="14601" width="6.85546875" style="52" customWidth="1"/>
    <col min="14602" max="14602" width="7" style="52" customWidth="1"/>
    <col min="14603" max="14603" width="5.7109375" style="52" customWidth="1"/>
    <col min="14604" max="14604" width="22.7109375" style="52" customWidth="1"/>
    <col min="14605" max="14605" width="0" style="52" hidden="1" customWidth="1"/>
    <col min="14606" max="14606" width="15" style="52" customWidth="1"/>
    <col min="14607" max="14607" width="14.28515625" style="52" customWidth="1"/>
    <col min="14608" max="14848" width="8.85546875" style="52"/>
    <col min="14849" max="14849" width="4.85546875" style="52" customWidth="1"/>
    <col min="14850" max="14850" width="35.85546875" style="52" customWidth="1"/>
    <col min="14851" max="14851" width="6.5703125" style="52" customWidth="1"/>
    <col min="14852" max="14852" width="8.140625" style="52" customWidth="1"/>
    <col min="14853" max="14853" width="7.42578125" style="52" customWidth="1"/>
    <col min="14854" max="14854" width="6.85546875" style="52" customWidth="1"/>
    <col min="14855" max="14855" width="13.85546875" style="52" customWidth="1"/>
    <col min="14856" max="14856" width="13.140625" style="52" customWidth="1"/>
    <col min="14857" max="14857" width="6.85546875" style="52" customWidth="1"/>
    <col min="14858" max="14858" width="7" style="52" customWidth="1"/>
    <col min="14859" max="14859" width="5.7109375" style="52" customWidth="1"/>
    <col min="14860" max="14860" width="22.7109375" style="52" customWidth="1"/>
    <col min="14861" max="14861" width="0" style="52" hidden="1" customWidth="1"/>
    <col min="14862" max="14862" width="15" style="52" customWidth="1"/>
    <col min="14863" max="14863" width="14.28515625" style="52" customWidth="1"/>
    <col min="14864" max="15104" width="8.85546875" style="52"/>
    <col min="15105" max="15105" width="4.85546875" style="52" customWidth="1"/>
    <col min="15106" max="15106" width="35.85546875" style="52" customWidth="1"/>
    <col min="15107" max="15107" width="6.5703125" style="52" customWidth="1"/>
    <col min="15108" max="15108" width="8.140625" style="52" customWidth="1"/>
    <col min="15109" max="15109" width="7.42578125" style="52" customWidth="1"/>
    <col min="15110" max="15110" width="6.85546875" style="52" customWidth="1"/>
    <col min="15111" max="15111" width="13.85546875" style="52" customWidth="1"/>
    <col min="15112" max="15112" width="13.140625" style="52" customWidth="1"/>
    <col min="15113" max="15113" width="6.85546875" style="52" customWidth="1"/>
    <col min="15114" max="15114" width="7" style="52" customWidth="1"/>
    <col min="15115" max="15115" width="5.7109375" style="52" customWidth="1"/>
    <col min="15116" max="15116" width="22.7109375" style="52" customWidth="1"/>
    <col min="15117" max="15117" width="0" style="52" hidden="1" customWidth="1"/>
    <col min="15118" max="15118" width="15" style="52" customWidth="1"/>
    <col min="15119" max="15119" width="14.28515625" style="52" customWidth="1"/>
    <col min="15120" max="15360" width="8.85546875" style="52"/>
    <col min="15361" max="15361" width="4.85546875" style="52" customWidth="1"/>
    <col min="15362" max="15362" width="35.85546875" style="52" customWidth="1"/>
    <col min="15363" max="15363" width="6.5703125" style="52" customWidth="1"/>
    <col min="15364" max="15364" width="8.140625" style="52" customWidth="1"/>
    <col min="15365" max="15365" width="7.42578125" style="52" customWidth="1"/>
    <col min="15366" max="15366" width="6.85546875" style="52" customWidth="1"/>
    <col min="15367" max="15367" width="13.85546875" style="52" customWidth="1"/>
    <col min="15368" max="15368" width="13.140625" style="52" customWidth="1"/>
    <col min="15369" max="15369" width="6.85546875" style="52" customWidth="1"/>
    <col min="15370" max="15370" width="7" style="52" customWidth="1"/>
    <col min="15371" max="15371" width="5.7109375" style="52" customWidth="1"/>
    <col min="15372" max="15372" width="22.7109375" style="52" customWidth="1"/>
    <col min="15373" max="15373" width="0" style="52" hidden="1" customWidth="1"/>
    <col min="15374" max="15374" width="15" style="52" customWidth="1"/>
    <col min="15375" max="15375" width="14.28515625" style="52" customWidth="1"/>
    <col min="15376" max="15616" width="8.85546875" style="52"/>
    <col min="15617" max="15617" width="4.85546875" style="52" customWidth="1"/>
    <col min="15618" max="15618" width="35.85546875" style="52" customWidth="1"/>
    <col min="15619" max="15619" width="6.5703125" style="52" customWidth="1"/>
    <col min="15620" max="15620" width="8.140625" style="52" customWidth="1"/>
    <col min="15621" max="15621" width="7.42578125" style="52" customWidth="1"/>
    <col min="15622" max="15622" width="6.85546875" style="52" customWidth="1"/>
    <col min="15623" max="15623" width="13.85546875" style="52" customWidth="1"/>
    <col min="15624" max="15624" width="13.140625" style="52" customWidth="1"/>
    <col min="15625" max="15625" width="6.85546875" style="52" customWidth="1"/>
    <col min="15626" max="15626" width="7" style="52" customWidth="1"/>
    <col min="15627" max="15627" width="5.7109375" style="52" customWidth="1"/>
    <col min="15628" max="15628" width="22.7109375" style="52" customWidth="1"/>
    <col min="15629" max="15629" width="0" style="52" hidden="1" customWidth="1"/>
    <col min="15630" max="15630" width="15" style="52" customWidth="1"/>
    <col min="15631" max="15631" width="14.28515625" style="52" customWidth="1"/>
    <col min="15632" max="15872" width="8.85546875" style="52"/>
    <col min="15873" max="15873" width="4.85546875" style="52" customWidth="1"/>
    <col min="15874" max="15874" width="35.85546875" style="52" customWidth="1"/>
    <col min="15875" max="15875" width="6.5703125" style="52" customWidth="1"/>
    <col min="15876" max="15876" width="8.140625" style="52" customWidth="1"/>
    <col min="15877" max="15877" width="7.42578125" style="52" customWidth="1"/>
    <col min="15878" max="15878" width="6.85546875" style="52" customWidth="1"/>
    <col min="15879" max="15879" width="13.85546875" style="52" customWidth="1"/>
    <col min="15880" max="15880" width="13.140625" style="52" customWidth="1"/>
    <col min="15881" max="15881" width="6.85546875" style="52" customWidth="1"/>
    <col min="15882" max="15882" width="7" style="52" customWidth="1"/>
    <col min="15883" max="15883" width="5.7109375" style="52" customWidth="1"/>
    <col min="15884" max="15884" width="22.7109375" style="52" customWidth="1"/>
    <col min="15885" max="15885" width="0" style="52" hidden="1" customWidth="1"/>
    <col min="15886" max="15886" width="15" style="52" customWidth="1"/>
    <col min="15887" max="15887" width="14.28515625" style="52" customWidth="1"/>
    <col min="15888" max="16128" width="8.85546875" style="52"/>
    <col min="16129" max="16129" width="4.85546875" style="52" customWidth="1"/>
    <col min="16130" max="16130" width="35.85546875" style="52" customWidth="1"/>
    <col min="16131" max="16131" width="6.5703125" style="52" customWidth="1"/>
    <col min="16132" max="16132" width="8.140625" style="52" customWidth="1"/>
    <col min="16133" max="16133" width="7.42578125" style="52" customWidth="1"/>
    <col min="16134" max="16134" width="6.85546875" style="52" customWidth="1"/>
    <col min="16135" max="16135" width="13.85546875" style="52" customWidth="1"/>
    <col min="16136" max="16136" width="13.140625" style="52" customWidth="1"/>
    <col min="16137" max="16137" width="6.85546875" style="52" customWidth="1"/>
    <col min="16138" max="16138" width="7" style="52" customWidth="1"/>
    <col min="16139" max="16139" width="5.7109375" style="52" customWidth="1"/>
    <col min="16140" max="16140" width="22.7109375" style="52" customWidth="1"/>
    <col min="16141" max="16141" width="0" style="52" hidden="1" customWidth="1"/>
    <col min="16142" max="16142" width="15" style="52" customWidth="1"/>
    <col min="16143" max="16143" width="14.28515625" style="52" customWidth="1"/>
    <col min="16144" max="16384" width="8.85546875" style="52"/>
  </cols>
  <sheetData>
    <row r="1" spans="1:17" s="14" customFormat="1" ht="20.100000000000001" customHeight="1" x14ac:dyDescent="0.3">
      <c r="A1" s="182" t="s">
        <v>0</v>
      </c>
      <c r="B1" s="182"/>
      <c r="C1" s="182"/>
      <c r="D1" s="182"/>
      <c r="E1" s="183" t="s">
        <v>1</v>
      </c>
      <c r="F1" s="183"/>
      <c r="G1" s="183"/>
      <c r="H1" s="183"/>
      <c r="I1" s="183"/>
      <c r="J1" s="183"/>
      <c r="K1" s="183"/>
      <c r="L1" s="183"/>
      <c r="M1" s="55"/>
      <c r="N1" s="55"/>
    </row>
    <row r="2" spans="1:17" s="14" customFormat="1" ht="20.100000000000001" customHeight="1" x14ac:dyDescent="0.3">
      <c r="A2" s="184" t="s">
        <v>2</v>
      </c>
      <c r="B2" s="184"/>
      <c r="C2" s="184"/>
      <c r="D2" s="184"/>
      <c r="E2" s="176" t="s">
        <v>21</v>
      </c>
      <c r="F2" s="176"/>
      <c r="G2" s="176"/>
      <c r="H2" s="176"/>
      <c r="I2" s="176"/>
      <c r="J2" s="176"/>
      <c r="K2" s="176"/>
      <c r="L2" s="176"/>
      <c r="M2" s="26"/>
      <c r="N2" s="26"/>
    </row>
    <row r="3" spans="1:17" s="14" customFormat="1" ht="20.100000000000001" customHeight="1" x14ac:dyDescent="0.3">
      <c r="A3" s="184" t="s">
        <v>3</v>
      </c>
      <c r="B3" s="184"/>
      <c r="C3" s="184"/>
      <c r="D3" s="184"/>
      <c r="E3" s="15"/>
      <c r="F3" s="56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77"/>
      <c r="B4" s="177"/>
      <c r="C4" s="177"/>
      <c r="D4" s="177"/>
      <c r="E4" s="177"/>
      <c r="F4" s="177"/>
      <c r="G4" s="13"/>
      <c r="H4" s="13"/>
      <c r="I4" s="178"/>
      <c r="J4" s="178"/>
      <c r="K4" s="178"/>
      <c r="L4" s="178"/>
      <c r="M4" s="178"/>
      <c r="N4" s="178"/>
      <c r="O4" s="12"/>
      <c r="P4" s="12"/>
      <c r="Q4" s="12"/>
    </row>
    <row r="5" spans="1:17" s="57" customFormat="1" ht="25.5" customHeight="1" x14ac:dyDescent="0.3">
      <c r="A5" s="179" t="s">
        <v>36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5"/>
      <c r="N5" s="15"/>
    </row>
    <row r="6" spans="1:17" s="57" customFormat="1" ht="19.5" customHeight="1" x14ac:dyDescent="0.3">
      <c r="A6" s="179" t="s">
        <v>22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5"/>
      <c r="N6" s="15"/>
    </row>
    <row r="7" spans="1:17" ht="9" customHeight="1" x14ac:dyDescent="0.3"/>
    <row r="8" spans="1:17" s="33" customFormat="1" ht="29.25" customHeight="1" x14ac:dyDescent="0.25">
      <c r="A8" s="180" t="s">
        <v>4</v>
      </c>
      <c r="B8" s="181" t="s">
        <v>5</v>
      </c>
      <c r="C8" s="180" t="s">
        <v>6</v>
      </c>
      <c r="D8" s="180" t="s">
        <v>8</v>
      </c>
      <c r="E8" s="180" t="s">
        <v>7</v>
      </c>
      <c r="F8" s="171" t="s">
        <v>9</v>
      </c>
      <c r="G8" s="173" t="s">
        <v>29</v>
      </c>
      <c r="H8" s="173"/>
      <c r="I8" s="174" t="s">
        <v>10</v>
      </c>
      <c r="J8" s="174"/>
      <c r="K8" s="174"/>
      <c r="L8" s="175" t="s">
        <v>11</v>
      </c>
      <c r="M8" s="174" t="s">
        <v>30</v>
      </c>
    </row>
    <row r="9" spans="1:17" s="33" customFormat="1" ht="31.5" customHeight="1" x14ac:dyDescent="0.25">
      <c r="A9" s="180"/>
      <c r="B9" s="181"/>
      <c r="C9" s="180"/>
      <c r="D9" s="174"/>
      <c r="E9" s="174"/>
      <c r="F9" s="172"/>
      <c r="G9" s="130" t="s">
        <v>12</v>
      </c>
      <c r="H9" s="130" t="s">
        <v>13</v>
      </c>
      <c r="I9" s="138" t="s">
        <v>14</v>
      </c>
      <c r="J9" s="138" t="s">
        <v>15</v>
      </c>
      <c r="K9" s="139" t="s">
        <v>16</v>
      </c>
      <c r="L9" s="175"/>
      <c r="M9" s="174"/>
    </row>
    <row r="10" spans="1:17" s="40" customFormat="1" ht="24" customHeight="1" x14ac:dyDescent="0.25">
      <c r="A10" s="36"/>
      <c r="B10" s="164" t="s">
        <v>32</v>
      </c>
      <c r="C10" s="164"/>
      <c r="D10" s="164"/>
      <c r="E10" s="5"/>
      <c r="F10" s="6"/>
      <c r="G10" s="7"/>
      <c r="H10" s="7"/>
      <c r="I10" s="36"/>
      <c r="J10" s="36"/>
      <c r="K10" s="36"/>
      <c r="L10" s="5"/>
      <c r="M10" s="39"/>
    </row>
    <row r="11" spans="1:17" s="38" customFormat="1" ht="22.5" customHeight="1" x14ac:dyDescent="0.25">
      <c r="A11" s="24">
        <v>1</v>
      </c>
      <c r="B11" s="63" t="s">
        <v>37</v>
      </c>
      <c r="C11" s="4" t="s">
        <v>18</v>
      </c>
      <c r="D11" s="4">
        <v>2007</v>
      </c>
      <c r="E11" s="4">
        <v>1</v>
      </c>
      <c r="F11" s="64">
        <v>0.03</v>
      </c>
      <c r="G11" s="7">
        <v>1450000</v>
      </c>
      <c r="H11" s="7">
        <f t="shared" ref="H11:H12" si="0">+G11*F11</f>
        <v>43500</v>
      </c>
      <c r="I11" s="127"/>
      <c r="J11" s="36"/>
      <c r="K11" s="41" t="s">
        <v>23</v>
      </c>
      <c r="L11" s="166" t="s">
        <v>19</v>
      </c>
      <c r="M11" s="37"/>
    </row>
    <row r="12" spans="1:17" s="38" customFormat="1" ht="22.5" customHeight="1" x14ac:dyDescent="0.25">
      <c r="A12" s="24">
        <f>A11+1</f>
        <v>2</v>
      </c>
      <c r="B12" s="63" t="s">
        <v>38</v>
      </c>
      <c r="C12" s="4" t="s">
        <v>18</v>
      </c>
      <c r="D12" s="4"/>
      <c r="E12" s="4">
        <v>1</v>
      </c>
      <c r="F12" s="64">
        <v>0.02</v>
      </c>
      <c r="G12" s="7">
        <v>700000</v>
      </c>
      <c r="H12" s="7">
        <f t="shared" si="0"/>
        <v>14000</v>
      </c>
      <c r="I12" s="127"/>
      <c r="J12" s="36"/>
      <c r="K12" s="41" t="s">
        <v>23</v>
      </c>
      <c r="L12" s="166"/>
      <c r="M12" s="37"/>
    </row>
    <row r="13" spans="1:17" s="38" customFormat="1" ht="22.5" customHeight="1" x14ac:dyDescent="0.25">
      <c r="A13" s="128"/>
      <c r="B13" s="140" t="s">
        <v>24</v>
      </c>
      <c r="C13" s="18"/>
      <c r="D13" s="18"/>
      <c r="E13" s="129"/>
      <c r="F13" s="60"/>
      <c r="G13" s="23">
        <f>SUM(G11:G12)</f>
        <v>2150000</v>
      </c>
      <c r="H13" s="23">
        <f>SUM(H11:H12)</f>
        <v>57500</v>
      </c>
      <c r="I13" s="128"/>
      <c r="J13" s="128"/>
      <c r="K13" s="61"/>
      <c r="L13" s="141"/>
      <c r="M13" s="62"/>
    </row>
    <row r="14" spans="1:17" s="38" customFormat="1" ht="22.5" customHeight="1" x14ac:dyDescent="0.25">
      <c r="A14" s="36"/>
      <c r="B14" s="170" t="s">
        <v>39</v>
      </c>
      <c r="C14" s="170"/>
      <c r="D14" s="170"/>
      <c r="E14" s="20"/>
      <c r="F14" s="35"/>
      <c r="G14" s="22"/>
      <c r="H14" s="7"/>
      <c r="I14" s="36"/>
      <c r="J14" s="36"/>
      <c r="K14" s="41"/>
      <c r="L14" s="142"/>
      <c r="M14" s="37"/>
    </row>
    <row r="15" spans="1:17" s="38" customFormat="1" ht="22.5" customHeight="1" x14ac:dyDescent="0.25">
      <c r="A15" s="24">
        <v>1</v>
      </c>
      <c r="B15" s="63" t="s">
        <v>40</v>
      </c>
      <c r="C15" s="4" t="s">
        <v>18</v>
      </c>
      <c r="D15" s="4">
        <v>2004</v>
      </c>
      <c r="E15" s="4">
        <v>4</v>
      </c>
      <c r="F15" s="64">
        <v>0</v>
      </c>
      <c r="G15" s="7">
        <f>750000*E15</f>
        <v>3000000</v>
      </c>
      <c r="H15" s="7">
        <f>G15*F15</f>
        <v>0</v>
      </c>
      <c r="I15" s="127"/>
      <c r="J15" s="36"/>
      <c r="K15" s="36" t="s">
        <v>23</v>
      </c>
      <c r="L15" s="166" t="s">
        <v>33</v>
      </c>
      <c r="M15" s="37"/>
    </row>
    <row r="16" spans="1:17" s="38" customFormat="1" ht="22.5" customHeight="1" x14ac:dyDescent="0.25">
      <c r="A16" s="24">
        <v>2</v>
      </c>
      <c r="B16" s="63" t="s">
        <v>40</v>
      </c>
      <c r="C16" s="4" t="s">
        <v>18</v>
      </c>
      <c r="D16" s="4">
        <v>2005</v>
      </c>
      <c r="E16" s="4">
        <v>4</v>
      </c>
      <c r="F16" s="64">
        <v>0</v>
      </c>
      <c r="G16" s="7">
        <f>880000*E16</f>
        <v>3520000</v>
      </c>
      <c r="H16" s="7">
        <f t="shared" ref="H16:H23" si="1">G16*F16</f>
        <v>0</v>
      </c>
      <c r="I16" s="127"/>
      <c r="J16" s="36"/>
      <c r="K16" s="36" t="s">
        <v>23</v>
      </c>
      <c r="L16" s="166"/>
      <c r="M16" s="37"/>
    </row>
    <row r="17" spans="1:13" s="38" customFormat="1" ht="22.5" customHeight="1" x14ac:dyDescent="0.25">
      <c r="A17" s="24">
        <v>3</v>
      </c>
      <c r="B17" s="63" t="s">
        <v>34</v>
      </c>
      <c r="C17" s="4" t="s">
        <v>18</v>
      </c>
      <c r="D17" s="4">
        <v>2005</v>
      </c>
      <c r="E17" s="4">
        <v>40</v>
      </c>
      <c r="F17" s="64">
        <v>0</v>
      </c>
      <c r="G17" s="7">
        <f>70000*E17</f>
        <v>2800000</v>
      </c>
      <c r="H17" s="7">
        <f t="shared" si="1"/>
        <v>0</v>
      </c>
      <c r="I17" s="127"/>
      <c r="J17" s="36"/>
      <c r="K17" s="36" t="s">
        <v>23</v>
      </c>
      <c r="L17" s="166"/>
      <c r="M17" s="37"/>
    </row>
    <row r="18" spans="1:13" s="38" customFormat="1" ht="22.5" customHeight="1" x14ac:dyDescent="0.25">
      <c r="A18" s="24">
        <v>4</v>
      </c>
      <c r="B18" s="63" t="s">
        <v>41</v>
      </c>
      <c r="C18" s="4" t="s">
        <v>18</v>
      </c>
      <c r="D18" s="4">
        <v>2008</v>
      </c>
      <c r="E18" s="4">
        <v>6</v>
      </c>
      <c r="F18" s="64">
        <v>0.01</v>
      </c>
      <c r="G18" s="7">
        <f>255000*E18</f>
        <v>1530000</v>
      </c>
      <c r="H18" s="7">
        <f t="shared" si="1"/>
        <v>15300</v>
      </c>
      <c r="I18" s="127"/>
      <c r="J18" s="36" t="s">
        <v>23</v>
      </c>
      <c r="K18" s="36"/>
      <c r="L18" s="166"/>
      <c r="M18" s="37"/>
    </row>
    <row r="19" spans="1:13" s="38" customFormat="1" ht="22.5" customHeight="1" x14ac:dyDescent="0.25">
      <c r="A19" s="24">
        <v>5</v>
      </c>
      <c r="B19" s="63" t="s">
        <v>35</v>
      </c>
      <c r="C19" s="4" t="s">
        <v>18</v>
      </c>
      <c r="D19" s="4">
        <v>2010</v>
      </c>
      <c r="E19" s="4">
        <v>1</v>
      </c>
      <c r="F19" s="64">
        <v>0.03</v>
      </c>
      <c r="G19" s="7">
        <f>270000*E19</f>
        <v>270000</v>
      </c>
      <c r="H19" s="7">
        <f t="shared" si="1"/>
        <v>8100</v>
      </c>
      <c r="I19" s="127"/>
      <c r="J19" s="36" t="s">
        <v>23</v>
      </c>
      <c r="K19" s="36"/>
      <c r="L19" s="166"/>
      <c r="M19" s="37"/>
    </row>
    <row r="20" spans="1:13" s="38" customFormat="1" ht="22.5" customHeight="1" x14ac:dyDescent="0.25">
      <c r="A20" s="24">
        <v>6</v>
      </c>
      <c r="B20" s="63" t="s">
        <v>35</v>
      </c>
      <c r="C20" s="4" t="s">
        <v>18</v>
      </c>
      <c r="D20" s="4">
        <v>2011</v>
      </c>
      <c r="E20" s="4">
        <v>2</v>
      </c>
      <c r="F20" s="64">
        <v>0.02</v>
      </c>
      <c r="G20" s="7">
        <v>700000</v>
      </c>
      <c r="H20" s="7">
        <f t="shared" si="1"/>
        <v>14000</v>
      </c>
      <c r="I20" s="127"/>
      <c r="J20" s="36" t="s">
        <v>23</v>
      </c>
      <c r="K20" s="36"/>
      <c r="L20" s="166"/>
      <c r="M20" s="37"/>
    </row>
    <row r="21" spans="1:13" s="38" customFormat="1" ht="22.5" customHeight="1" x14ac:dyDescent="0.25">
      <c r="A21" s="24">
        <v>7</v>
      </c>
      <c r="B21" s="63" t="s">
        <v>35</v>
      </c>
      <c r="C21" s="4" t="s">
        <v>18</v>
      </c>
      <c r="D21" s="4">
        <v>2013</v>
      </c>
      <c r="E21" s="4">
        <v>1</v>
      </c>
      <c r="F21" s="64">
        <v>0.03</v>
      </c>
      <c r="G21" s="7">
        <v>450000</v>
      </c>
      <c r="H21" s="7">
        <f t="shared" si="1"/>
        <v>13500</v>
      </c>
      <c r="I21" s="127"/>
      <c r="J21" s="36" t="s">
        <v>23</v>
      </c>
      <c r="K21" s="36"/>
      <c r="L21" s="166"/>
      <c r="M21" s="37"/>
    </row>
    <row r="22" spans="1:13" s="38" customFormat="1" ht="22.5" customHeight="1" x14ac:dyDescent="0.25">
      <c r="A22" s="24">
        <v>8</v>
      </c>
      <c r="B22" s="63" t="s">
        <v>35</v>
      </c>
      <c r="C22" s="4" t="s">
        <v>18</v>
      </c>
      <c r="D22" s="4">
        <v>2013</v>
      </c>
      <c r="E22" s="4">
        <v>2</v>
      </c>
      <c r="F22" s="64">
        <v>0.01</v>
      </c>
      <c r="G22" s="7">
        <f>450000*E22</f>
        <v>900000</v>
      </c>
      <c r="H22" s="7">
        <f t="shared" si="1"/>
        <v>9000</v>
      </c>
      <c r="I22" s="127"/>
      <c r="J22" s="36" t="s">
        <v>23</v>
      </c>
      <c r="K22" s="36"/>
      <c r="L22" s="166"/>
      <c r="M22" s="37"/>
    </row>
    <row r="23" spans="1:13" s="38" customFormat="1" ht="27.75" customHeight="1" x14ac:dyDescent="0.25">
      <c r="A23" s="24">
        <v>9</v>
      </c>
      <c r="B23" s="63" t="s">
        <v>42</v>
      </c>
      <c r="C23" s="4" t="s">
        <v>18</v>
      </c>
      <c r="D23" s="4">
        <v>2010</v>
      </c>
      <c r="E23" s="4">
        <v>3</v>
      </c>
      <c r="F23" s="64">
        <v>0.02</v>
      </c>
      <c r="G23" s="7">
        <f>240000*E23</f>
        <v>720000</v>
      </c>
      <c r="H23" s="7">
        <f t="shared" si="1"/>
        <v>14400</v>
      </c>
      <c r="I23" s="127"/>
      <c r="J23" s="36" t="s">
        <v>23</v>
      </c>
      <c r="K23" s="36"/>
      <c r="L23" s="166"/>
      <c r="M23" s="37"/>
    </row>
    <row r="24" spans="1:13" s="38" customFormat="1" ht="23.25" customHeight="1" x14ac:dyDescent="0.25">
      <c r="A24" s="143"/>
      <c r="B24" s="21" t="s">
        <v>25</v>
      </c>
      <c r="C24" s="21"/>
      <c r="D24" s="21"/>
      <c r="E24" s="21"/>
      <c r="F24" s="65"/>
      <c r="G24" s="19">
        <f>SUM(G15:G23)</f>
        <v>13890000</v>
      </c>
      <c r="H24" s="19">
        <f>SUM(H15:H23)</f>
        <v>74300</v>
      </c>
      <c r="I24" s="127"/>
      <c r="J24" s="128"/>
      <c r="K24" s="61"/>
      <c r="L24" s="21"/>
      <c r="M24" s="62"/>
    </row>
    <row r="25" spans="1:13" s="38" customFormat="1" ht="21" customHeight="1" x14ac:dyDescent="0.25">
      <c r="A25" s="36"/>
      <c r="B25" s="170" t="s">
        <v>129</v>
      </c>
      <c r="C25" s="170"/>
      <c r="D25" s="170"/>
      <c r="E25" s="20"/>
      <c r="F25" s="35"/>
      <c r="G25" s="22"/>
      <c r="H25" s="7"/>
      <c r="I25" s="36"/>
      <c r="J25" s="36"/>
      <c r="K25" s="41"/>
      <c r="L25" s="142"/>
      <c r="M25" s="37"/>
    </row>
    <row r="26" spans="1:13" s="38" customFormat="1" ht="18.95" customHeight="1" x14ac:dyDescent="0.25">
      <c r="A26" s="24">
        <v>1</v>
      </c>
      <c r="B26" s="113" t="s">
        <v>79</v>
      </c>
      <c r="C26" s="118" t="s">
        <v>18</v>
      </c>
      <c r="D26" s="118">
        <v>1996</v>
      </c>
      <c r="E26" s="118">
        <v>1</v>
      </c>
      <c r="F26" s="121">
        <v>0</v>
      </c>
      <c r="G26" s="3">
        <v>998000</v>
      </c>
      <c r="H26" s="7">
        <f>G26*F26</f>
        <v>0</v>
      </c>
      <c r="I26" s="127"/>
      <c r="J26" s="36"/>
      <c r="K26" s="36" t="s">
        <v>23</v>
      </c>
      <c r="L26" s="166" t="s">
        <v>33</v>
      </c>
      <c r="M26" s="37"/>
    </row>
    <row r="27" spans="1:13" s="38" customFormat="1" ht="18.95" customHeight="1" x14ac:dyDescent="0.25">
      <c r="A27" s="24">
        <v>2</v>
      </c>
      <c r="B27" s="113" t="s">
        <v>55</v>
      </c>
      <c r="C27" s="118" t="s">
        <v>18</v>
      </c>
      <c r="D27" s="118">
        <v>2000</v>
      </c>
      <c r="E27" s="118">
        <v>1</v>
      </c>
      <c r="F27" s="121">
        <v>0</v>
      </c>
      <c r="G27" s="3">
        <v>825000</v>
      </c>
      <c r="H27" s="7">
        <f t="shared" ref="H27:H29" si="2">G27*F27</f>
        <v>0</v>
      </c>
      <c r="I27" s="127"/>
      <c r="J27" s="36"/>
      <c r="K27" s="36" t="s">
        <v>23</v>
      </c>
      <c r="L27" s="166"/>
      <c r="M27" s="37"/>
    </row>
    <row r="28" spans="1:13" s="38" customFormat="1" ht="18.95" customHeight="1" x14ac:dyDescent="0.25">
      <c r="A28" s="24">
        <v>3</v>
      </c>
      <c r="B28" s="113" t="s">
        <v>130</v>
      </c>
      <c r="C28" s="118" t="s">
        <v>18</v>
      </c>
      <c r="D28" s="118"/>
      <c r="E28" s="118">
        <v>2</v>
      </c>
      <c r="F28" s="121">
        <v>0.01</v>
      </c>
      <c r="G28" s="3">
        <f>160000*E28</f>
        <v>320000</v>
      </c>
      <c r="H28" s="7">
        <f t="shared" si="2"/>
        <v>3200</v>
      </c>
      <c r="I28" s="127"/>
      <c r="J28" s="36" t="s">
        <v>23</v>
      </c>
      <c r="K28" s="36"/>
      <c r="L28" s="166"/>
      <c r="M28" s="37"/>
    </row>
    <row r="29" spans="1:13" s="38" customFormat="1" ht="18.95" customHeight="1" x14ac:dyDescent="0.25">
      <c r="A29" s="24">
        <v>4</v>
      </c>
      <c r="B29" s="113" t="s">
        <v>35</v>
      </c>
      <c r="C29" s="118" t="s">
        <v>18</v>
      </c>
      <c r="D29" s="118">
        <v>1999</v>
      </c>
      <c r="E29" s="118">
        <v>1</v>
      </c>
      <c r="F29" s="121">
        <v>0</v>
      </c>
      <c r="G29" s="3">
        <v>148000</v>
      </c>
      <c r="H29" s="7">
        <f t="shared" si="2"/>
        <v>0</v>
      </c>
      <c r="I29" s="127"/>
      <c r="J29" s="36"/>
      <c r="K29" s="36" t="s">
        <v>23</v>
      </c>
      <c r="L29" s="166"/>
      <c r="M29" s="37"/>
    </row>
    <row r="30" spans="1:13" s="38" customFormat="1" ht="18.95" customHeight="1" x14ac:dyDescent="0.25">
      <c r="A30" s="143"/>
      <c r="B30" s="21" t="s">
        <v>26</v>
      </c>
      <c r="C30" s="21"/>
      <c r="D30" s="21"/>
      <c r="E30" s="21"/>
      <c r="F30" s="65"/>
      <c r="G30" s="19">
        <f>SUM(G26:G29)</f>
        <v>2291000</v>
      </c>
      <c r="H30" s="19">
        <f>SUM(H26:H29)</f>
        <v>3200</v>
      </c>
      <c r="I30" s="127"/>
      <c r="J30" s="128"/>
      <c r="K30" s="61"/>
      <c r="L30" s="21"/>
      <c r="M30" s="62"/>
    </row>
    <row r="31" spans="1:13" s="40" customFormat="1" ht="18.95" customHeight="1" x14ac:dyDescent="0.25">
      <c r="A31" s="36"/>
      <c r="B31" s="164" t="s">
        <v>131</v>
      </c>
      <c r="C31" s="164"/>
      <c r="D31" s="164"/>
      <c r="E31" s="5"/>
      <c r="F31" s="6"/>
      <c r="G31" s="7"/>
      <c r="H31" s="7"/>
      <c r="I31" s="36"/>
      <c r="J31" s="36"/>
      <c r="K31" s="36"/>
      <c r="L31" s="5"/>
      <c r="M31" s="39"/>
    </row>
    <row r="32" spans="1:13" s="38" customFormat="1" ht="18.95" customHeight="1" x14ac:dyDescent="0.25">
      <c r="A32" s="112">
        <v>1</v>
      </c>
      <c r="B32" s="113" t="s">
        <v>43</v>
      </c>
      <c r="C32" s="118" t="s">
        <v>18</v>
      </c>
      <c r="D32" s="118">
        <v>2009</v>
      </c>
      <c r="E32" s="118">
        <v>15</v>
      </c>
      <c r="F32" s="121">
        <v>0</v>
      </c>
      <c r="G32" s="3">
        <v>22500000</v>
      </c>
      <c r="H32" s="7">
        <f>+F32*G32</f>
        <v>0</v>
      </c>
      <c r="I32" s="127"/>
      <c r="J32" s="36"/>
      <c r="K32" s="36" t="s">
        <v>23</v>
      </c>
      <c r="L32" s="167" t="s">
        <v>33</v>
      </c>
      <c r="M32" s="37" t="s">
        <v>31</v>
      </c>
    </row>
    <row r="33" spans="1:13" s="38" customFormat="1" ht="18.95" customHeight="1" x14ac:dyDescent="0.25">
      <c r="A33" s="112">
        <v>2</v>
      </c>
      <c r="B33" s="113" t="s">
        <v>44</v>
      </c>
      <c r="C33" s="118" t="s">
        <v>17</v>
      </c>
      <c r="D33" s="118">
        <v>2003</v>
      </c>
      <c r="E33" s="118">
        <v>4</v>
      </c>
      <c r="F33" s="121">
        <v>0</v>
      </c>
      <c r="G33" s="3">
        <v>3400000</v>
      </c>
      <c r="H33" s="7">
        <f t="shared" ref="H33:H96" si="3">+F33*G33</f>
        <v>0</v>
      </c>
      <c r="I33" s="127"/>
      <c r="J33" s="36"/>
      <c r="K33" s="36" t="s">
        <v>23</v>
      </c>
      <c r="L33" s="168"/>
      <c r="M33" s="37"/>
    </row>
    <row r="34" spans="1:13" s="38" customFormat="1" ht="18.95" customHeight="1" x14ac:dyDescent="0.25">
      <c r="A34" s="112">
        <v>3</v>
      </c>
      <c r="B34" s="113" t="s">
        <v>44</v>
      </c>
      <c r="C34" s="118" t="s">
        <v>17</v>
      </c>
      <c r="D34" s="118">
        <v>2003</v>
      </c>
      <c r="E34" s="118">
        <v>4</v>
      </c>
      <c r="F34" s="121">
        <v>0</v>
      </c>
      <c r="G34" s="3">
        <v>3400000</v>
      </c>
      <c r="H34" s="7">
        <f t="shared" si="3"/>
        <v>0</v>
      </c>
      <c r="I34" s="127"/>
      <c r="J34" s="36"/>
      <c r="K34" s="36" t="s">
        <v>23</v>
      </c>
      <c r="L34" s="168"/>
      <c r="M34" s="37"/>
    </row>
    <row r="35" spans="1:13" s="38" customFormat="1" ht="18.95" customHeight="1" x14ac:dyDescent="0.25">
      <c r="A35" s="112">
        <v>4</v>
      </c>
      <c r="B35" s="113" t="s">
        <v>45</v>
      </c>
      <c r="C35" s="118" t="s">
        <v>18</v>
      </c>
      <c r="D35" s="118">
        <v>2009</v>
      </c>
      <c r="E35" s="118">
        <v>12</v>
      </c>
      <c r="F35" s="121">
        <v>0</v>
      </c>
      <c r="G35" s="3">
        <v>19800000</v>
      </c>
      <c r="H35" s="7">
        <f t="shared" si="3"/>
        <v>0</v>
      </c>
      <c r="I35" s="127"/>
      <c r="J35" s="36"/>
      <c r="K35" s="36" t="s">
        <v>23</v>
      </c>
      <c r="L35" s="168"/>
      <c r="M35" s="37"/>
    </row>
    <row r="36" spans="1:13" s="38" customFormat="1" ht="18.95" customHeight="1" x14ac:dyDescent="0.25">
      <c r="A36" s="112">
        <v>5</v>
      </c>
      <c r="B36" s="114" t="s">
        <v>46</v>
      </c>
      <c r="C36" s="118" t="s">
        <v>17</v>
      </c>
      <c r="D36" s="118">
        <v>2004</v>
      </c>
      <c r="E36" s="118">
        <v>6</v>
      </c>
      <c r="F36" s="121">
        <v>0.01</v>
      </c>
      <c r="G36" s="3">
        <v>5922000</v>
      </c>
      <c r="H36" s="7">
        <f t="shared" si="3"/>
        <v>59220</v>
      </c>
      <c r="I36" s="127"/>
      <c r="J36" s="36" t="s">
        <v>23</v>
      </c>
      <c r="K36" s="36"/>
      <c r="L36" s="168"/>
      <c r="M36" s="37"/>
    </row>
    <row r="37" spans="1:13" s="38" customFormat="1" ht="18.95" customHeight="1" x14ac:dyDescent="0.25">
      <c r="A37" s="112">
        <v>6</v>
      </c>
      <c r="B37" s="115" t="s">
        <v>47</v>
      </c>
      <c r="C37" s="119" t="s">
        <v>17</v>
      </c>
      <c r="D37" s="118">
        <v>2000</v>
      </c>
      <c r="E37" s="118">
        <f>100-44-16</f>
        <v>40</v>
      </c>
      <c r="F37" s="121">
        <v>0</v>
      </c>
      <c r="G37" s="3">
        <v>19580000</v>
      </c>
      <c r="H37" s="7">
        <f t="shared" si="3"/>
        <v>0</v>
      </c>
      <c r="I37" s="127"/>
      <c r="J37" s="36"/>
      <c r="K37" s="36" t="s">
        <v>23</v>
      </c>
      <c r="L37" s="168"/>
      <c r="M37" s="37"/>
    </row>
    <row r="38" spans="1:13" s="38" customFormat="1" ht="18.95" customHeight="1" x14ac:dyDescent="0.25">
      <c r="A38" s="112">
        <v>7</v>
      </c>
      <c r="B38" s="116" t="s">
        <v>48</v>
      </c>
      <c r="C38" s="119" t="s">
        <v>18</v>
      </c>
      <c r="D38" s="119">
        <v>2007</v>
      </c>
      <c r="E38" s="119">
        <v>30</v>
      </c>
      <c r="F38" s="121">
        <v>0</v>
      </c>
      <c r="G38" s="3">
        <v>16500000</v>
      </c>
      <c r="H38" s="7">
        <f t="shared" si="3"/>
        <v>0</v>
      </c>
      <c r="I38" s="127"/>
      <c r="J38" s="36"/>
      <c r="K38" s="36" t="s">
        <v>23</v>
      </c>
      <c r="L38" s="168"/>
      <c r="M38" s="37"/>
    </row>
    <row r="39" spans="1:13" s="38" customFormat="1" ht="18.95" customHeight="1" x14ac:dyDescent="0.25">
      <c r="A39" s="112">
        <v>8</v>
      </c>
      <c r="B39" s="116" t="s">
        <v>49</v>
      </c>
      <c r="C39" s="119" t="s">
        <v>17</v>
      </c>
      <c r="D39" s="119">
        <v>2007</v>
      </c>
      <c r="E39" s="119">
        <v>50</v>
      </c>
      <c r="F39" s="121">
        <v>0</v>
      </c>
      <c r="G39" s="3">
        <v>27500000</v>
      </c>
      <c r="H39" s="7">
        <f t="shared" si="3"/>
        <v>0</v>
      </c>
      <c r="I39" s="127"/>
      <c r="J39" s="36"/>
      <c r="K39" s="36" t="s">
        <v>23</v>
      </c>
      <c r="L39" s="168"/>
      <c r="M39" s="37"/>
    </row>
    <row r="40" spans="1:13" s="38" customFormat="1" ht="18.95" customHeight="1" x14ac:dyDescent="0.25">
      <c r="A40" s="112">
        <v>9</v>
      </c>
      <c r="B40" s="116" t="s">
        <v>50</v>
      </c>
      <c r="C40" s="119" t="s">
        <v>17</v>
      </c>
      <c r="D40" s="119">
        <v>2007</v>
      </c>
      <c r="E40" s="119">
        <v>15</v>
      </c>
      <c r="F40" s="121">
        <v>0</v>
      </c>
      <c r="G40" s="3">
        <v>8250000</v>
      </c>
      <c r="H40" s="7">
        <f t="shared" si="3"/>
        <v>0</v>
      </c>
      <c r="I40" s="127"/>
      <c r="J40" s="36"/>
      <c r="K40" s="36" t="s">
        <v>23</v>
      </c>
      <c r="L40" s="168"/>
      <c r="M40" s="37"/>
    </row>
    <row r="41" spans="1:13" s="38" customFormat="1" ht="18.95" customHeight="1" x14ac:dyDescent="0.25">
      <c r="A41" s="112">
        <v>10</v>
      </c>
      <c r="B41" s="117" t="s">
        <v>51</v>
      </c>
      <c r="C41" s="120" t="s">
        <v>18</v>
      </c>
      <c r="D41" s="119">
        <v>1996</v>
      </c>
      <c r="E41" s="120">
        <v>8</v>
      </c>
      <c r="F41" s="121">
        <v>0</v>
      </c>
      <c r="G41" s="3">
        <v>11368000</v>
      </c>
      <c r="H41" s="7">
        <f t="shared" si="3"/>
        <v>0</v>
      </c>
      <c r="I41" s="127"/>
      <c r="J41" s="36"/>
      <c r="K41" s="36" t="s">
        <v>23</v>
      </c>
      <c r="L41" s="168"/>
      <c r="M41" s="37"/>
    </row>
    <row r="42" spans="1:13" s="38" customFormat="1" ht="18.95" customHeight="1" x14ac:dyDescent="0.25">
      <c r="A42" s="112">
        <v>11</v>
      </c>
      <c r="B42" s="115" t="s">
        <v>52</v>
      </c>
      <c r="C42" s="119" t="s">
        <v>18</v>
      </c>
      <c r="D42" s="118"/>
      <c r="E42" s="118">
        <v>1</v>
      </c>
      <c r="F42" s="121">
        <v>0</v>
      </c>
      <c r="G42" s="3">
        <v>500000</v>
      </c>
      <c r="H42" s="7">
        <f t="shared" si="3"/>
        <v>0</v>
      </c>
      <c r="I42" s="127"/>
      <c r="J42" s="36"/>
      <c r="K42" s="36" t="s">
        <v>23</v>
      </c>
      <c r="L42" s="168"/>
      <c r="M42" s="37"/>
    </row>
    <row r="43" spans="1:13" s="38" customFormat="1" ht="18.95" customHeight="1" x14ac:dyDescent="0.25">
      <c r="A43" s="112">
        <v>12</v>
      </c>
      <c r="B43" s="115" t="s">
        <v>53</v>
      </c>
      <c r="C43" s="119" t="s">
        <v>17</v>
      </c>
      <c r="D43" s="118">
        <v>1995</v>
      </c>
      <c r="E43" s="118">
        <v>1</v>
      </c>
      <c r="F43" s="121">
        <v>0</v>
      </c>
      <c r="G43" s="3">
        <v>4100000</v>
      </c>
      <c r="H43" s="7">
        <f t="shared" si="3"/>
        <v>0</v>
      </c>
      <c r="I43" s="127"/>
      <c r="J43" s="36"/>
      <c r="K43" s="36" t="s">
        <v>23</v>
      </c>
      <c r="L43" s="168"/>
      <c r="M43" s="37"/>
    </row>
    <row r="44" spans="1:13" s="38" customFormat="1" ht="18.95" customHeight="1" x14ac:dyDescent="0.25">
      <c r="A44" s="112">
        <v>13</v>
      </c>
      <c r="B44" s="114" t="s">
        <v>54</v>
      </c>
      <c r="C44" s="118" t="s">
        <v>18</v>
      </c>
      <c r="D44" s="118">
        <v>2007</v>
      </c>
      <c r="E44" s="118">
        <v>1</v>
      </c>
      <c r="F44" s="121">
        <v>0</v>
      </c>
      <c r="G44" s="3">
        <v>1584000</v>
      </c>
      <c r="H44" s="7">
        <f t="shared" si="3"/>
        <v>0</v>
      </c>
      <c r="I44" s="127"/>
      <c r="J44" s="36"/>
      <c r="K44" s="36" t="s">
        <v>23</v>
      </c>
      <c r="L44" s="168"/>
      <c r="M44" s="37"/>
    </row>
    <row r="45" spans="1:13" s="38" customFormat="1" ht="18.95" customHeight="1" x14ac:dyDescent="0.25">
      <c r="A45" s="112">
        <v>14</v>
      </c>
      <c r="B45" s="115" t="s">
        <v>55</v>
      </c>
      <c r="C45" s="119" t="s">
        <v>18</v>
      </c>
      <c r="D45" s="118">
        <v>2000</v>
      </c>
      <c r="E45" s="118">
        <v>1</v>
      </c>
      <c r="F45" s="121">
        <v>0</v>
      </c>
      <c r="G45" s="3">
        <v>814000</v>
      </c>
      <c r="H45" s="7">
        <f t="shared" si="3"/>
        <v>0</v>
      </c>
      <c r="I45" s="127"/>
      <c r="J45" s="36"/>
      <c r="K45" s="36" t="s">
        <v>23</v>
      </c>
      <c r="L45" s="168"/>
      <c r="M45" s="37"/>
    </row>
    <row r="46" spans="1:13" s="38" customFormat="1" ht="18.95" customHeight="1" x14ac:dyDescent="0.25">
      <c r="A46" s="112">
        <v>15</v>
      </c>
      <c r="B46" s="115" t="s">
        <v>56</v>
      </c>
      <c r="C46" s="119" t="s">
        <v>18</v>
      </c>
      <c r="D46" s="118">
        <v>2007</v>
      </c>
      <c r="E46" s="118">
        <v>1</v>
      </c>
      <c r="F46" s="121">
        <v>0</v>
      </c>
      <c r="G46" s="3">
        <v>1760000</v>
      </c>
      <c r="H46" s="7">
        <f t="shared" si="3"/>
        <v>0</v>
      </c>
      <c r="I46" s="127"/>
      <c r="J46" s="36"/>
      <c r="K46" s="36" t="s">
        <v>23</v>
      </c>
      <c r="L46" s="168"/>
      <c r="M46" s="37"/>
    </row>
    <row r="47" spans="1:13" s="38" customFormat="1" ht="18.95" customHeight="1" x14ac:dyDescent="0.25">
      <c r="A47" s="112">
        <v>16</v>
      </c>
      <c r="B47" s="115" t="s">
        <v>56</v>
      </c>
      <c r="C47" s="119" t="s">
        <v>18</v>
      </c>
      <c r="D47" s="118">
        <v>2009</v>
      </c>
      <c r="E47" s="118">
        <v>9</v>
      </c>
      <c r="F47" s="121">
        <v>0</v>
      </c>
      <c r="G47" s="3">
        <v>23400000</v>
      </c>
      <c r="H47" s="7">
        <f t="shared" si="3"/>
        <v>0</v>
      </c>
      <c r="I47" s="127"/>
      <c r="J47" s="36"/>
      <c r="K47" s="36" t="s">
        <v>23</v>
      </c>
      <c r="L47" s="169"/>
      <c r="M47" s="37"/>
    </row>
    <row r="48" spans="1:13" s="38" customFormat="1" ht="18.95" customHeight="1" x14ac:dyDescent="0.25">
      <c r="A48" s="112">
        <v>17</v>
      </c>
      <c r="B48" s="115" t="s">
        <v>57</v>
      </c>
      <c r="C48" s="119" t="s">
        <v>18</v>
      </c>
      <c r="D48" s="118">
        <v>2007</v>
      </c>
      <c r="E48" s="118">
        <v>1</v>
      </c>
      <c r="F48" s="121">
        <v>0.01</v>
      </c>
      <c r="G48" s="3">
        <v>450000</v>
      </c>
      <c r="H48" s="7">
        <f t="shared" si="3"/>
        <v>4500</v>
      </c>
      <c r="I48" s="127"/>
      <c r="J48" s="36" t="s">
        <v>23</v>
      </c>
      <c r="K48" s="36"/>
      <c r="L48" s="167" t="s">
        <v>33</v>
      </c>
      <c r="M48" s="37"/>
    </row>
    <row r="49" spans="1:13" s="38" customFormat="1" ht="18.95" customHeight="1" x14ac:dyDescent="0.25">
      <c r="A49" s="112">
        <v>18</v>
      </c>
      <c r="B49" s="115" t="s">
        <v>58</v>
      </c>
      <c r="C49" s="119" t="s">
        <v>18</v>
      </c>
      <c r="D49" s="118">
        <v>2008</v>
      </c>
      <c r="E49" s="118">
        <v>2</v>
      </c>
      <c r="F49" s="121">
        <v>0.01</v>
      </c>
      <c r="G49" s="3">
        <v>3900000</v>
      </c>
      <c r="H49" s="7">
        <f t="shared" si="3"/>
        <v>39000</v>
      </c>
      <c r="I49" s="127"/>
      <c r="J49" s="36" t="s">
        <v>23</v>
      </c>
      <c r="K49" s="36"/>
      <c r="L49" s="168"/>
      <c r="M49" s="37"/>
    </row>
    <row r="50" spans="1:13" s="38" customFormat="1" ht="18.95" customHeight="1" x14ac:dyDescent="0.25">
      <c r="A50" s="112">
        <v>19</v>
      </c>
      <c r="B50" s="115" t="s">
        <v>59</v>
      </c>
      <c r="C50" s="119" t="s">
        <v>18</v>
      </c>
      <c r="D50" s="119">
        <v>2011</v>
      </c>
      <c r="E50" s="120">
        <v>150</v>
      </c>
      <c r="F50" s="121">
        <v>0</v>
      </c>
      <c r="G50" s="3">
        <v>10799250</v>
      </c>
      <c r="H50" s="7">
        <f t="shared" si="3"/>
        <v>0</v>
      </c>
      <c r="I50" s="127"/>
      <c r="J50" s="36"/>
      <c r="K50" s="36" t="s">
        <v>23</v>
      </c>
      <c r="L50" s="168"/>
      <c r="M50" s="37"/>
    </row>
    <row r="51" spans="1:13" s="38" customFormat="1" ht="18.95" customHeight="1" x14ac:dyDescent="0.25">
      <c r="A51" s="112">
        <v>20</v>
      </c>
      <c r="B51" s="116" t="s">
        <v>60</v>
      </c>
      <c r="C51" s="119" t="s">
        <v>18</v>
      </c>
      <c r="D51" s="119">
        <v>2003</v>
      </c>
      <c r="E51" s="119">
        <v>25</v>
      </c>
      <c r="F51" s="121">
        <v>0</v>
      </c>
      <c r="G51" s="3">
        <v>8800000</v>
      </c>
      <c r="H51" s="7">
        <f t="shared" si="3"/>
        <v>0</v>
      </c>
      <c r="I51" s="127"/>
      <c r="J51" s="36"/>
      <c r="K51" s="36" t="s">
        <v>23</v>
      </c>
      <c r="L51" s="168"/>
      <c r="M51" s="37"/>
    </row>
    <row r="52" spans="1:13" s="38" customFormat="1" ht="18.95" customHeight="1" x14ac:dyDescent="0.25">
      <c r="A52" s="112">
        <v>21</v>
      </c>
      <c r="B52" s="115" t="s">
        <v>61</v>
      </c>
      <c r="C52" s="119" t="s">
        <v>18</v>
      </c>
      <c r="D52" s="118">
        <v>2005</v>
      </c>
      <c r="E52" s="118">
        <v>1</v>
      </c>
      <c r="F52" s="121">
        <v>0</v>
      </c>
      <c r="G52" s="3">
        <v>835000</v>
      </c>
      <c r="H52" s="7">
        <f t="shared" si="3"/>
        <v>0</v>
      </c>
      <c r="I52" s="127"/>
      <c r="J52" s="36"/>
      <c r="K52" s="36" t="s">
        <v>23</v>
      </c>
      <c r="L52" s="168"/>
      <c r="M52" s="37"/>
    </row>
    <row r="53" spans="1:13" s="38" customFormat="1" ht="18.95" customHeight="1" x14ac:dyDescent="0.25">
      <c r="A53" s="112">
        <v>22</v>
      </c>
      <c r="B53" s="115" t="s">
        <v>62</v>
      </c>
      <c r="C53" s="119" t="s">
        <v>18</v>
      </c>
      <c r="D53" s="118">
        <v>2006</v>
      </c>
      <c r="E53" s="118">
        <v>1</v>
      </c>
      <c r="F53" s="121">
        <v>0</v>
      </c>
      <c r="G53" s="3">
        <v>360000</v>
      </c>
      <c r="H53" s="7">
        <f t="shared" si="3"/>
        <v>0</v>
      </c>
      <c r="I53" s="127"/>
      <c r="J53" s="36"/>
      <c r="K53" s="36" t="s">
        <v>23</v>
      </c>
      <c r="L53" s="168"/>
      <c r="M53" s="37"/>
    </row>
    <row r="54" spans="1:13" s="38" customFormat="1" ht="18.95" customHeight="1" x14ac:dyDescent="0.25">
      <c r="A54" s="112">
        <v>23</v>
      </c>
      <c r="B54" s="114" t="s">
        <v>63</v>
      </c>
      <c r="C54" s="119" t="s">
        <v>18</v>
      </c>
      <c r="D54" s="118">
        <v>2003</v>
      </c>
      <c r="E54" s="119">
        <v>2</v>
      </c>
      <c r="F54" s="121">
        <v>0</v>
      </c>
      <c r="G54" s="3">
        <v>2950000</v>
      </c>
      <c r="H54" s="7">
        <f t="shared" si="3"/>
        <v>0</v>
      </c>
      <c r="I54" s="127"/>
      <c r="J54" s="36"/>
      <c r="K54" s="36" t="s">
        <v>23</v>
      </c>
      <c r="L54" s="168"/>
      <c r="M54" s="37"/>
    </row>
    <row r="55" spans="1:13" s="38" customFormat="1" ht="18.95" customHeight="1" x14ac:dyDescent="0.25">
      <c r="A55" s="112">
        <v>24</v>
      </c>
      <c r="B55" s="117" t="s">
        <v>64</v>
      </c>
      <c r="C55" s="118" t="s">
        <v>18</v>
      </c>
      <c r="D55" s="119">
        <v>2007</v>
      </c>
      <c r="E55" s="120">
        <v>2</v>
      </c>
      <c r="F55" s="121">
        <v>0.01</v>
      </c>
      <c r="G55" s="3">
        <v>2530000</v>
      </c>
      <c r="H55" s="7">
        <f t="shared" si="3"/>
        <v>25300</v>
      </c>
      <c r="I55" s="127"/>
      <c r="J55" s="36" t="s">
        <v>23</v>
      </c>
      <c r="K55" s="36"/>
      <c r="L55" s="168"/>
      <c r="M55" s="37"/>
    </row>
    <row r="56" spans="1:13" s="38" customFormat="1" ht="18.95" customHeight="1" x14ac:dyDescent="0.25">
      <c r="A56" s="112">
        <v>25</v>
      </c>
      <c r="B56" s="115" t="s">
        <v>65</v>
      </c>
      <c r="C56" s="119" t="s">
        <v>18</v>
      </c>
      <c r="D56" s="118">
        <v>2006</v>
      </c>
      <c r="E56" s="118">
        <v>7</v>
      </c>
      <c r="F56" s="121">
        <v>0.01</v>
      </c>
      <c r="G56" s="3">
        <v>2695000</v>
      </c>
      <c r="H56" s="7">
        <f t="shared" si="3"/>
        <v>26950</v>
      </c>
      <c r="I56" s="127"/>
      <c r="J56" s="36" t="s">
        <v>23</v>
      </c>
      <c r="K56" s="36"/>
      <c r="L56" s="168"/>
      <c r="M56" s="37"/>
    </row>
    <row r="57" spans="1:13" s="38" customFormat="1" ht="18.95" customHeight="1" x14ac:dyDescent="0.25">
      <c r="A57" s="112">
        <v>26</v>
      </c>
      <c r="B57" s="115" t="s">
        <v>65</v>
      </c>
      <c r="C57" s="119" t="s">
        <v>18</v>
      </c>
      <c r="D57" s="118">
        <v>2007</v>
      </c>
      <c r="E57" s="118">
        <v>19</v>
      </c>
      <c r="F57" s="121">
        <v>0.01</v>
      </c>
      <c r="G57" s="3">
        <v>8930000</v>
      </c>
      <c r="H57" s="7">
        <f t="shared" si="3"/>
        <v>89300</v>
      </c>
      <c r="I57" s="127"/>
      <c r="J57" s="36" t="s">
        <v>23</v>
      </c>
      <c r="K57" s="36"/>
      <c r="L57" s="168"/>
      <c r="M57" s="37"/>
    </row>
    <row r="58" spans="1:13" s="38" customFormat="1" ht="18.95" customHeight="1" x14ac:dyDescent="0.25">
      <c r="A58" s="112">
        <v>27</v>
      </c>
      <c r="B58" s="115" t="s">
        <v>41</v>
      </c>
      <c r="C58" s="119" t="s">
        <v>18</v>
      </c>
      <c r="D58" s="118">
        <v>2008</v>
      </c>
      <c r="E58" s="118">
        <v>3</v>
      </c>
      <c r="F58" s="121">
        <v>0.01</v>
      </c>
      <c r="G58" s="3">
        <v>765000</v>
      </c>
      <c r="H58" s="7">
        <f t="shared" si="3"/>
        <v>7650</v>
      </c>
      <c r="I58" s="127"/>
      <c r="J58" s="36" t="s">
        <v>23</v>
      </c>
      <c r="K58" s="36"/>
      <c r="L58" s="168"/>
      <c r="M58" s="37"/>
    </row>
    <row r="59" spans="1:13" s="38" customFormat="1" ht="18.95" customHeight="1" x14ac:dyDescent="0.25">
      <c r="A59" s="112">
        <v>28</v>
      </c>
      <c r="B59" s="117" t="s">
        <v>41</v>
      </c>
      <c r="C59" s="120" t="s">
        <v>18</v>
      </c>
      <c r="D59" s="119">
        <v>2010</v>
      </c>
      <c r="E59" s="120">
        <v>34</v>
      </c>
      <c r="F59" s="121">
        <v>0.01</v>
      </c>
      <c r="G59" s="3">
        <v>13498000</v>
      </c>
      <c r="H59" s="7">
        <f t="shared" si="3"/>
        <v>134980</v>
      </c>
      <c r="I59" s="127"/>
      <c r="J59" s="36" t="s">
        <v>23</v>
      </c>
      <c r="K59" s="36"/>
      <c r="L59" s="168"/>
      <c r="M59" s="37"/>
    </row>
    <row r="60" spans="1:13" s="38" customFormat="1" ht="18.95" customHeight="1" x14ac:dyDescent="0.25">
      <c r="A60" s="112">
        <v>29</v>
      </c>
      <c r="B60" s="115" t="s">
        <v>66</v>
      </c>
      <c r="C60" s="119" t="s">
        <v>18</v>
      </c>
      <c r="D60" s="119">
        <v>2013</v>
      </c>
      <c r="E60" s="119">
        <v>2</v>
      </c>
      <c r="F60" s="121">
        <v>0.01</v>
      </c>
      <c r="G60" s="3">
        <v>700000</v>
      </c>
      <c r="H60" s="7">
        <f t="shared" si="3"/>
        <v>7000</v>
      </c>
      <c r="I60" s="127"/>
      <c r="J60" s="36" t="s">
        <v>23</v>
      </c>
      <c r="K60" s="36"/>
      <c r="L60" s="168"/>
      <c r="M60" s="37"/>
    </row>
    <row r="61" spans="1:13" s="38" customFormat="1" ht="18.95" customHeight="1" x14ac:dyDescent="0.25">
      <c r="A61" s="112">
        <v>30</v>
      </c>
      <c r="B61" s="117" t="s">
        <v>66</v>
      </c>
      <c r="C61" s="120" t="s">
        <v>18</v>
      </c>
      <c r="D61" s="119">
        <v>2013</v>
      </c>
      <c r="E61" s="120">
        <v>1</v>
      </c>
      <c r="F61" s="121">
        <v>0.01</v>
      </c>
      <c r="G61" s="3">
        <v>350000</v>
      </c>
      <c r="H61" s="7">
        <f t="shared" si="3"/>
        <v>3500</v>
      </c>
      <c r="I61" s="127"/>
      <c r="J61" s="36" t="s">
        <v>23</v>
      </c>
      <c r="K61" s="36"/>
      <c r="L61" s="168"/>
      <c r="M61" s="37"/>
    </row>
    <row r="62" spans="1:13" s="38" customFormat="1" ht="18.95" customHeight="1" x14ac:dyDescent="0.25">
      <c r="A62" s="112">
        <v>31</v>
      </c>
      <c r="B62" s="117" t="s">
        <v>67</v>
      </c>
      <c r="C62" s="120" t="s">
        <v>18</v>
      </c>
      <c r="D62" s="119">
        <v>2011</v>
      </c>
      <c r="E62" s="120">
        <v>28</v>
      </c>
      <c r="F62" s="121">
        <v>0.01</v>
      </c>
      <c r="G62" s="3">
        <v>11480000</v>
      </c>
      <c r="H62" s="7">
        <f t="shared" si="3"/>
        <v>114800</v>
      </c>
      <c r="I62" s="127"/>
      <c r="J62" s="36" t="s">
        <v>23</v>
      </c>
      <c r="K62" s="36"/>
      <c r="L62" s="168"/>
      <c r="M62" s="37"/>
    </row>
    <row r="63" spans="1:13" s="38" customFormat="1" ht="18.95" customHeight="1" x14ac:dyDescent="0.25">
      <c r="A63" s="112">
        <v>32</v>
      </c>
      <c r="B63" s="117" t="s">
        <v>67</v>
      </c>
      <c r="C63" s="120" t="s">
        <v>18</v>
      </c>
      <c r="D63" s="119">
        <v>2012</v>
      </c>
      <c r="E63" s="120">
        <v>4</v>
      </c>
      <c r="F63" s="121">
        <v>0.01</v>
      </c>
      <c r="G63" s="3">
        <v>1800000</v>
      </c>
      <c r="H63" s="7">
        <f t="shared" si="3"/>
        <v>18000</v>
      </c>
      <c r="I63" s="127"/>
      <c r="J63" s="36" t="s">
        <v>23</v>
      </c>
      <c r="K63" s="36"/>
      <c r="L63" s="168"/>
      <c r="M63" s="37"/>
    </row>
    <row r="64" spans="1:13" s="38" customFormat="1" ht="18.95" customHeight="1" x14ac:dyDescent="0.25">
      <c r="A64" s="112">
        <v>33</v>
      </c>
      <c r="B64" s="115" t="s">
        <v>68</v>
      </c>
      <c r="C64" s="119" t="s">
        <v>18</v>
      </c>
      <c r="D64" s="118">
        <v>2005</v>
      </c>
      <c r="E64" s="118">
        <v>1</v>
      </c>
      <c r="F64" s="121">
        <v>0.01</v>
      </c>
      <c r="G64" s="3">
        <v>368000</v>
      </c>
      <c r="H64" s="7">
        <f t="shared" si="3"/>
        <v>3680</v>
      </c>
      <c r="I64" s="127"/>
      <c r="J64" s="36" t="s">
        <v>23</v>
      </c>
      <c r="K64" s="36"/>
      <c r="L64" s="168"/>
      <c r="M64" s="37"/>
    </row>
    <row r="65" spans="1:13" s="38" customFormat="1" ht="18.95" customHeight="1" x14ac:dyDescent="0.25">
      <c r="A65" s="112">
        <v>34</v>
      </c>
      <c r="B65" s="115" t="s">
        <v>35</v>
      </c>
      <c r="C65" s="119" t="s">
        <v>18</v>
      </c>
      <c r="D65" s="118">
        <v>2007</v>
      </c>
      <c r="E65" s="118">
        <v>23</v>
      </c>
      <c r="F65" s="121">
        <v>0.01</v>
      </c>
      <c r="G65" s="3">
        <v>4094000</v>
      </c>
      <c r="H65" s="7">
        <f t="shared" si="3"/>
        <v>40940</v>
      </c>
      <c r="I65" s="127"/>
      <c r="J65" s="36" t="s">
        <v>23</v>
      </c>
      <c r="K65" s="36"/>
      <c r="L65" s="168"/>
      <c r="M65" s="37"/>
    </row>
    <row r="66" spans="1:13" s="38" customFormat="1" ht="18.95" customHeight="1" x14ac:dyDescent="0.25">
      <c r="A66" s="112">
        <v>35</v>
      </c>
      <c r="B66" s="115" t="s">
        <v>35</v>
      </c>
      <c r="C66" s="119" t="s">
        <v>18</v>
      </c>
      <c r="D66" s="118">
        <v>2008</v>
      </c>
      <c r="E66" s="118">
        <v>2</v>
      </c>
      <c r="F66" s="121">
        <v>0.01</v>
      </c>
      <c r="G66" s="3">
        <v>310000</v>
      </c>
      <c r="H66" s="7">
        <f t="shared" si="3"/>
        <v>3100</v>
      </c>
      <c r="I66" s="127"/>
      <c r="J66" s="36" t="s">
        <v>23</v>
      </c>
      <c r="K66" s="36"/>
      <c r="L66" s="168"/>
      <c r="M66" s="37"/>
    </row>
    <row r="67" spans="1:13" s="38" customFormat="1" ht="18.95" customHeight="1" x14ac:dyDescent="0.25">
      <c r="A67" s="112">
        <v>36</v>
      </c>
      <c r="B67" s="115" t="s">
        <v>35</v>
      </c>
      <c r="C67" s="119" t="s">
        <v>18</v>
      </c>
      <c r="D67" s="119">
        <v>2013</v>
      </c>
      <c r="E67" s="119">
        <f>10-1</f>
        <v>9</v>
      </c>
      <c r="F67" s="121">
        <v>0.01</v>
      </c>
      <c r="G67" s="3">
        <v>4050000</v>
      </c>
      <c r="H67" s="7">
        <f t="shared" si="3"/>
        <v>40500</v>
      </c>
      <c r="I67" s="127"/>
      <c r="J67" s="36" t="s">
        <v>23</v>
      </c>
      <c r="K67" s="36"/>
      <c r="L67" s="168"/>
      <c r="M67" s="37"/>
    </row>
    <row r="68" spans="1:13" s="38" customFormat="1" ht="18.95" customHeight="1" x14ac:dyDescent="0.25">
      <c r="A68" s="112">
        <v>37</v>
      </c>
      <c r="B68" s="117" t="s">
        <v>35</v>
      </c>
      <c r="C68" s="120" t="s">
        <v>18</v>
      </c>
      <c r="D68" s="119">
        <v>2010</v>
      </c>
      <c r="E68" s="120">
        <v>6</v>
      </c>
      <c r="F68" s="121">
        <v>0.01</v>
      </c>
      <c r="G68" s="3">
        <v>1560000</v>
      </c>
      <c r="H68" s="7">
        <f t="shared" si="3"/>
        <v>15600</v>
      </c>
      <c r="I68" s="127"/>
      <c r="J68" s="36" t="s">
        <v>23</v>
      </c>
      <c r="K68" s="36"/>
      <c r="L68" s="168"/>
      <c r="M68" s="37"/>
    </row>
    <row r="69" spans="1:13" s="38" customFormat="1" ht="18.95" customHeight="1" x14ac:dyDescent="0.25">
      <c r="A69" s="112">
        <v>38</v>
      </c>
      <c r="B69" s="117" t="s">
        <v>69</v>
      </c>
      <c r="C69" s="120" t="s">
        <v>18</v>
      </c>
      <c r="D69" s="119">
        <v>2008</v>
      </c>
      <c r="E69" s="120">
        <v>1</v>
      </c>
      <c r="F69" s="121">
        <v>0.01</v>
      </c>
      <c r="G69" s="3">
        <v>155000</v>
      </c>
      <c r="H69" s="7">
        <f t="shared" si="3"/>
        <v>1550</v>
      </c>
      <c r="I69" s="127"/>
      <c r="J69" s="36" t="s">
        <v>23</v>
      </c>
      <c r="K69" s="36"/>
      <c r="L69" s="168"/>
      <c r="M69" s="37"/>
    </row>
    <row r="70" spans="1:13" s="162" customFormat="1" ht="18.95" customHeight="1" x14ac:dyDescent="0.25">
      <c r="A70" s="152">
        <v>39</v>
      </c>
      <c r="B70" s="153" t="s">
        <v>70</v>
      </c>
      <c r="C70" s="154" t="s">
        <v>18</v>
      </c>
      <c r="D70" s="155">
        <v>2002</v>
      </c>
      <c r="E70" s="154">
        <v>1</v>
      </c>
      <c r="F70" s="156">
        <v>0.02</v>
      </c>
      <c r="G70" s="157">
        <v>1050000</v>
      </c>
      <c r="H70" s="158">
        <f t="shared" si="3"/>
        <v>21000</v>
      </c>
      <c r="I70" s="159"/>
      <c r="J70" s="160" t="s">
        <v>23</v>
      </c>
      <c r="K70" s="160"/>
      <c r="L70" s="168"/>
      <c r="M70" s="161"/>
    </row>
    <row r="71" spans="1:13" s="162" customFormat="1" ht="18.95" customHeight="1" x14ac:dyDescent="0.25">
      <c r="A71" s="152">
        <v>40</v>
      </c>
      <c r="B71" s="153" t="s">
        <v>71</v>
      </c>
      <c r="C71" s="154" t="s">
        <v>18</v>
      </c>
      <c r="D71" s="155">
        <v>2003</v>
      </c>
      <c r="E71" s="154">
        <v>2</v>
      </c>
      <c r="F71" s="156">
        <v>0.02</v>
      </c>
      <c r="G71" s="157">
        <v>2200000</v>
      </c>
      <c r="H71" s="158">
        <f t="shared" si="3"/>
        <v>44000</v>
      </c>
      <c r="I71" s="159"/>
      <c r="J71" s="160" t="s">
        <v>23</v>
      </c>
      <c r="K71" s="160"/>
      <c r="L71" s="168"/>
      <c r="M71" s="161"/>
    </row>
    <row r="72" spans="1:13" s="162" customFormat="1" ht="18.95" customHeight="1" x14ac:dyDescent="0.25">
      <c r="A72" s="152">
        <v>41</v>
      </c>
      <c r="B72" s="153" t="s">
        <v>71</v>
      </c>
      <c r="C72" s="154" t="s">
        <v>18</v>
      </c>
      <c r="D72" s="155">
        <v>1999</v>
      </c>
      <c r="E72" s="154">
        <v>1</v>
      </c>
      <c r="F72" s="156">
        <v>0.02</v>
      </c>
      <c r="G72" s="157">
        <v>900000</v>
      </c>
      <c r="H72" s="158">
        <f t="shared" si="3"/>
        <v>18000</v>
      </c>
      <c r="I72" s="159"/>
      <c r="J72" s="160" t="s">
        <v>23</v>
      </c>
      <c r="K72" s="160"/>
      <c r="L72" s="169"/>
      <c r="M72" s="161"/>
    </row>
    <row r="73" spans="1:13" s="38" customFormat="1" ht="18.95" customHeight="1" x14ac:dyDescent="0.25">
      <c r="A73" s="112">
        <v>42</v>
      </c>
      <c r="B73" s="115" t="s">
        <v>72</v>
      </c>
      <c r="C73" s="119" t="s">
        <v>18</v>
      </c>
      <c r="D73" s="119">
        <v>2001</v>
      </c>
      <c r="E73" s="119">
        <v>1</v>
      </c>
      <c r="F73" s="121">
        <v>0</v>
      </c>
      <c r="G73" s="3">
        <v>2145000</v>
      </c>
      <c r="H73" s="7">
        <f t="shared" si="3"/>
        <v>0</v>
      </c>
      <c r="I73" s="127"/>
      <c r="J73" s="36"/>
      <c r="K73" s="36" t="s">
        <v>23</v>
      </c>
      <c r="L73" s="167" t="s">
        <v>33</v>
      </c>
      <c r="M73" s="37"/>
    </row>
    <row r="74" spans="1:13" s="38" customFormat="1" ht="18.95" customHeight="1" x14ac:dyDescent="0.25">
      <c r="A74" s="112">
        <v>43</v>
      </c>
      <c r="B74" s="115" t="s">
        <v>73</v>
      </c>
      <c r="C74" s="119" t="s">
        <v>18</v>
      </c>
      <c r="D74" s="119">
        <v>2000</v>
      </c>
      <c r="E74" s="119">
        <v>1</v>
      </c>
      <c r="F74" s="121">
        <v>0</v>
      </c>
      <c r="G74" s="3">
        <v>605000</v>
      </c>
      <c r="H74" s="7">
        <f t="shared" si="3"/>
        <v>0</v>
      </c>
      <c r="I74" s="127"/>
      <c r="J74" s="36"/>
      <c r="K74" s="36" t="s">
        <v>23</v>
      </c>
      <c r="L74" s="168"/>
      <c r="M74" s="37"/>
    </row>
    <row r="75" spans="1:13" s="38" customFormat="1" ht="18.95" customHeight="1" x14ac:dyDescent="0.25">
      <c r="A75" s="112">
        <v>44</v>
      </c>
      <c r="B75" s="115" t="s">
        <v>74</v>
      </c>
      <c r="C75" s="119" t="s">
        <v>18</v>
      </c>
      <c r="D75" s="119">
        <v>2007</v>
      </c>
      <c r="E75" s="119">
        <v>1</v>
      </c>
      <c r="F75" s="121">
        <v>0</v>
      </c>
      <c r="G75" s="3">
        <v>1650000</v>
      </c>
      <c r="H75" s="7">
        <f t="shared" si="3"/>
        <v>0</v>
      </c>
      <c r="I75" s="127"/>
      <c r="J75" s="36"/>
      <c r="K75" s="36" t="s">
        <v>23</v>
      </c>
      <c r="L75" s="168"/>
      <c r="M75" s="37"/>
    </row>
    <row r="76" spans="1:13" s="38" customFormat="1" ht="18.95" customHeight="1" x14ac:dyDescent="0.25">
      <c r="A76" s="112">
        <v>45</v>
      </c>
      <c r="B76" s="115" t="s">
        <v>75</v>
      </c>
      <c r="C76" s="119" t="s">
        <v>18</v>
      </c>
      <c r="D76" s="119">
        <v>2007</v>
      </c>
      <c r="E76" s="119">
        <v>20</v>
      </c>
      <c r="F76" s="121">
        <v>0</v>
      </c>
      <c r="G76" s="3">
        <v>27600000</v>
      </c>
      <c r="H76" s="7">
        <f t="shared" si="3"/>
        <v>0</v>
      </c>
      <c r="I76" s="127"/>
      <c r="J76" s="36"/>
      <c r="K76" s="36" t="s">
        <v>23</v>
      </c>
      <c r="L76" s="168"/>
      <c r="M76" s="37"/>
    </row>
    <row r="77" spans="1:13" s="38" customFormat="1" ht="18.95" customHeight="1" x14ac:dyDescent="0.25">
      <c r="A77" s="112">
        <v>46</v>
      </c>
      <c r="B77" s="115" t="s">
        <v>76</v>
      </c>
      <c r="C77" s="119" t="s">
        <v>18</v>
      </c>
      <c r="D77" s="119">
        <v>2007</v>
      </c>
      <c r="E77" s="119">
        <v>1</v>
      </c>
      <c r="F77" s="121">
        <v>0</v>
      </c>
      <c r="G77" s="3">
        <v>910000</v>
      </c>
      <c r="H77" s="7">
        <f t="shared" si="3"/>
        <v>0</v>
      </c>
      <c r="I77" s="127"/>
      <c r="J77" s="36"/>
      <c r="K77" s="36" t="s">
        <v>23</v>
      </c>
      <c r="L77" s="168"/>
      <c r="M77" s="37"/>
    </row>
    <row r="78" spans="1:13" s="38" customFormat="1" ht="18.95" customHeight="1" x14ac:dyDescent="0.25">
      <c r="A78" s="112">
        <v>47</v>
      </c>
      <c r="B78" s="115" t="s">
        <v>77</v>
      </c>
      <c r="C78" s="119" t="s">
        <v>18</v>
      </c>
      <c r="D78" s="119">
        <v>2007</v>
      </c>
      <c r="E78" s="119">
        <v>21</v>
      </c>
      <c r="F78" s="121">
        <v>0</v>
      </c>
      <c r="G78" s="3">
        <v>16800000</v>
      </c>
      <c r="H78" s="7">
        <f t="shared" si="3"/>
        <v>0</v>
      </c>
      <c r="I78" s="127"/>
      <c r="J78" s="36"/>
      <c r="K78" s="36" t="s">
        <v>23</v>
      </c>
      <c r="L78" s="168"/>
      <c r="M78" s="37"/>
    </row>
    <row r="79" spans="1:13" s="38" customFormat="1" ht="18.95" customHeight="1" x14ac:dyDescent="0.25">
      <c r="A79" s="112">
        <v>48</v>
      </c>
      <c r="B79" s="115" t="s">
        <v>78</v>
      </c>
      <c r="C79" s="119" t="s">
        <v>18</v>
      </c>
      <c r="D79" s="119">
        <v>2002</v>
      </c>
      <c r="E79" s="119">
        <v>1</v>
      </c>
      <c r="F79" s="121">
        <v>0</v>
      </c>
      <c r="G79" s="3">
        <v>1045000</v>
      </c>
      <c r="H79" s="7">
        <f t="shared" si="3"/>
        <v>0</v>
      </c>
      <c r="I79" s="127"/>
      <c r="J79" s="36"/>
      <c r="K79" s="36" t="s">
        <v>23</v>
      </c>
      <c r="L79" s="168"/>
      <c r="M79" s="37"/>
    </row>
    <row r="80" spans="1:13" s="38" customFormat="1" ht="18.95" customHeight="1" x14ac:dyDescent="0.25">
      <c r="A80" s="112">
        <v>49</v>
      </c>
      <c r="B80" s="115" t="s">
        <v>79</v>
      </c>
      <c r="C80" s="119" t="s">
        <v>18</v>
      </c>
      <c r="D80" s="119">
        <v>1996</v>
      </c>
      <c r="E80" s="119">
        <v>1</v>
      </c>
      <c r="F80" s="121">
        <v>0</v>
      </c>
      <c r="G80" s="3">
        <v>998000</v>
      </c>
      <c r="H80" s="7">
        <f t="shared" si="3"/>
        <v>0</v>
      </c>
      <c r="I80" s="127"/>
      <c r="J80" s="36"/>
      <c r="K80" s="36" t="s">
        <v>23</v>
      </c>
      <c r="L80" s="168"/>
      <c r="M80" s="37"/>
    </row>
    <row r="81" spans="1:13" s="38" customFormat="1" ht="18.95" customHeight="1" x14ac:dyDescent="0.25">
      <c r="A81" s="112">
        <v>50</v>
      </c>
      <c r="B81" s="115" t="s">
        <v>40</v>
      </c>
      <c r="C81" s="119" t="s">
        <v>18</v>
      </c>
      <c r="D81" s="119">
        <v>2004</v>
      </c>
      <c r="E81" s="119">
        <v>1</v>
      </c>
      <c r="F81" s="121">
        <v>0</v>
      </c>
      <c r="G81" s="3">
        <v>750000</v>
      </c>
      <c r="H81" s="7">
        <f t="shared" si="3"/>
        <v>0</v>
      </c>
      <c r="I81" s="127"/>
      <c r="J81" s="36"/>
      <c r="K81" s="36" t="s">
        <v>23</v>
      </c>
      <c r="L81" s="168"/>
      <c r="M81" s="37"/>
    </row>
    <row r="82" spans="1:13" s="38" customFormat="1" ht="18.95" customHeight="1" x14ac:dyDescent="0.25">
      <c r="A82" s="112">
        <v>51</v>
      </c>
      <c r="B82" s="115" t="s">
        <v>80</v>
      </c>
      <c r="C82" s="119" t="s">
        <v>18</v>
      </c>
      <c r="D82" s="119">
        <v>1999</v>
      </c>
      <c r="E82" s="119">
        <v>2</v>
      </c>
      <c r="F82" s="121">
        <v>0</v>
      </c>
      <c r="G82" s="3">
        <v>1353000</v>
      </c>
      <c r="H82" s="7">
        <f t="shared" si="3"/>
        <v>0</v>
      </c>
      <c r="I82" s="127"/>
      <c r="J82" s="36"/>
      <c r="K82" s="36" t="s">
        <v>23</v>
      </c>
      <c r="L82" s="168"/>
      <c r="M82" s="37"/>
    </row>
    <row r="83" spans="1:13" s="38" customFormat="1" ht="18.95" customHeight="1" x14ac:dyDescent="0.25">
      <c r="A83" s="112">
        <v>52</v>
      </c>
      <c r="B83" s="116" t="s">
        <v>81</v>
      </c>
      <c r="C83" s="119" t="s">
        <v>18</v>
      </c>
      <c r="D83" s="119">
        <v>2003</v>
      </c>
      <c r="E83" s="119">
        <v>1</v>
      </c>
      <c r="F83" s="121">
        <v>0</v>
      </c>
      <c r="G83" s="3">
        <v>1795500</v>
      </c>
      <c r="H83" s="7">
        <f t="shared" si="3"/>
        <v>0</v>
      </c>
      <c r="I83" s="127"/>
      <c r="J83" s="36"/>
      <c r="K83" s="36" t="s">
        <v>23</v>
      </c>
      <c r="L83" s="168"/>
      <c r="M83" s="37"/>
    </row>
    <row r="84" spans="1:13" s="38" customFormat="1" ht="18.95" customHeight="1" x14ac:dyDescent="0.25">
      <c r="A84" s="112">
        <v>53</v>
      </c>
      <c r="B84" s="144" t="s">
        <v>82</v>
      </c>
      <c r="C84" s="119" t="s">
        <v>18</v>
      </c>
      <c r="D84" s="119">
        <v>2003</v>
      </c>
      <c r="E84" s="119">
        <v>1</v>
      </c>
      <c r="F84" s="121">
        <v>0.01</v>
      </c>
      <c r="G84" s="3">
        <v>1634125</v>
      </c>
      <c r="H84" s="7">
        <f t="shared" si="3"/>
        <v>16341.25</v>
      </c>
      <c r="I84" s="127"/>
      <c r="J84" s="36" t="s">
        <v>23</v>
      </c>
      <c r="K84" s="36"/>
      <c r="L84" s="168"/>
      <c r="M84" s="37"/>
    </row>
    <row r="85" spans="1:13" s="38" customFormat="1" ht="18.95" customHeight="1" x14ac:dyDescent="0.25">
      <c r="A85" s="112">
        <v>54</v>
      </c>
      <c r="B85" s="115" t="s">
        <v>55</v>
      </c>
      <c r="C85" s="119" t="s">
        <v>18</v>
      </c>
      <c r="D85" s="119">
        <v>2001</v>
      </c>
      <c r="E85" s="119">
        <v>2</v>
      </c>
      <c r="F85" s="121">
        <v>0</v>
      </c>
      <c r="G85" s="3">
        <v>990000</v>
      </c>
      <c r="H85" s="7">
        <f t="shared" si="3"/>
        <v>0</v>
      </c>
      <c r="I85" s="127"/>
      <c r="J85" s="36"/>
      <c r="K85" s="36" t="s">
        <v>23</v>
      </c>
      <c r="L85" s="168"/>
      <c r="M85" s="37"/>
    </row>
    <row r="86" spans="1:13" s="38" customFormat="1" ht="18.95" customHeight="1" x14ac:dyDescent="0.25">
      <c r="A86" s="112">
        <v>55</v>
      </c>
      <c r="B86" s="115" t="s">
        <v>55</v>
      </c>
      <c r="C86" s="119" t="s">
        <v>18</v>
      </c>
      <c r="D86" s="119">
        <v>2000</v>
      </c>
      <c r="E86" s="119">
        <v>4</v>
      </c>
      <c r="F86" s="121">
        <v>0</v>
      </c>
      <c r="G86" s="3">
        <v>1672000</v>
      </c>
      <c r="H86" s="7">
        <f t="shared" si="3"/>
        <v>0</v>
      </c>
      <c r="I86" s="127"/>
      <c r="J86" s="36"/>
      <c r="K86" s="36" t="s">
        <v>23</v>
      </c>
      <c r="L86" s="168"/>
      <c r="M86" s="37"/>
    </row>
    <row r="87" spans="1:13" s="38" customFormat="1" ht="18.95" customHeight="1" x14ac:dyDescent="0.25">
      <c r="A87" s="112">
        <v>56</v>
      </c>
      <c r="B87" s="115" t="s">
        <v>55</v>
      </c>
      <c r="C87" s="119" t="s">
        <v>18</v>
      </c>
      <c r="D87" s="119">
        <v>2001</v>
      </c>
      <c r="E87" s="119">
        <v>2</v>
      </c>
      <c r="F87" s="121">
        <v>0</v>
      </c>
      <c r="G87" s="3">
        <v>990000</v>
      </c>
      <c r="H87" s="7">
        <f t="shared" si="3"/>
        <v>0</v>
      </c>
      <c r="I87" s="127"/>
      <c r="J87" s="36"/>
      <c r="K87" s="36" t="s">
        <v>23</v>
      </c>
      <c r="L87" s="168"/>
      <c r="M87" s="37"/>
    </row>
    <row r="88" spans="1:13" s="38" customFormat="1" ht="18.95" customHeight="1" x14ac:dyDescent="0.25">
      <c r="A88" s="112">
        <v>57</v>
      </c>
      <c r="B88" s="115" t="s">
        <v>55</v>
      </c>
      <c r="C88" s="119" t="s">
        <v>18</v>
      </c>
      <c r="D88" s="119">
        <v>2000</v>
      </c>
      <c r="E88" s="119">
        <v>3</v>
      </c>
      <c r="F88" s="121">
        <v>0</v>
      </c>
      <c r="G88" s="3">
        <v>2475000</v>
      </c>
      <c r="H88" s="7">
        <f t="shared" si="3"/>
        <v>0</v>
      </c>
      <c r="I88" s="127"/>
      <c r="J88" s="36"/>
      <c r="K88" s="36" t="s">
        <v>23</v>
      </c>
      <c r="L88" s="168"/>
      <c r="M88" s="37"/>
    </row>
    <row r="89" spans="1:13" s="38" customFormat="1" ht="18.95" customHeight="1" x14ac:dyDescent="0.25">
      <c r="A89" s="112">
        <v>58</v>
      </c>
      <c r="B89" s="115" t="s">
        <v>55</v>
      </c>
      <c r="C89" s="119" t="s">
        <v>18</v>
      </c>
      <c r="D89" s="119">
        <v>2009</v>
      </c>
      <c r="E89" s="119">
        <v>2</v>
      </c>
      <c r="F89" s="121">
        <v>0</v>
      </c>
      <c r="G89" s="3">
        <v>1800000</v>
      </c>
      <c r="H89" s="7">
        <f t="shared" si="3"/>
        <v>0</v>
      </c>
      <c r="I89" s="127"/>
      <c r="J89" s="36"/>
      <c r="K89" s="36" t="s">
        <v>23</v>
      </c>
      <c r="L89" s="168"/>
      <c r="M89" s="37"/>
    </row>
    <row r="90" spans="1:13" s="38" customFormat="1" ht="18.95" customHeight="1" x14ac:dyDescent="0.25">
      <c r="A90" s="112">
        <v>59</v>
      </c>
      <c r="B90" s="115" t="s">
        <v>55</v>
      </c>
      <c r="C90" s="119" t="s">
        <v>18</v>
      </c>
      <c r="D90" s="119">
        <v>2009</v>
      </c>
      <c r="E90" s="119">
        <v>2</v>
      </c>
      <c r="F90" s="121">
        <v>0</v>
      </c>
      <c r="G90" s="3">
        <v>3000000</v>
      </c>
      <c r="H90" s="7">
        <f t="shared" si="3"/>
        <v>0</v>
      </c>
      <c r="I90" s="127"/>
      <c r="J90" s="36"/>
      <c r="K90" s="36" t="s">
        <v>23</v>
      </c>
      <c r="L90" s="168"/>
      <c r="M90" s="37"/>
    </row>
    <row r="91" spans="1:13" s="38" customFormat="1" ht="18.95" customHeight="1" x14ac:dyDescent="0.25">
      <c r="A91" s="112">
        <v>60</v>
      </c>
      <c r="B91" s="115" t="s">
        <v>83</v>
      </c>
      <c r="C91" s="119" t="s">
        <v>18</v>
      </c>
      <c r="D91" s="119">
        <v>2007</v>
      </c>
      <c r="E91" s="119">
        <v>2</v>
      </c>
      <c r="F91" s="121">
        <v>0</v>
      </c>
      <c r="G91" s="3">
        <v>3710000</v>
      </c>
      <c r="H91" s="7">
        <f t="shared" si="3"/>
        <v>0</v>
      </c>
      <c r="I91" s="127"/>
      <c r="J91" s="36"/>
      <c r="K91" s="36" t="s">
        <v>23</v>
      </c>
      <c r="L91" s="168"/>
      <c r="M91" s="37"/>
    </row>
    <row r="92" spans="1:13" s="38" customFormat="1" ht="18.95" customHeight="1" x14ac:dyDescent="0.25">
      <c r="A92" s="112">
        <v>61</v>
      </c>
      <c r="B92" s="115" t="s">
        <v>83</v>
      </c>
      <c r="C92" s="119" t="s">
        <v>18</v>
      </c>
      <c r="D92" s="119">
        <v>2010</v>
      </c>
      <c r="E92" s="119">
        <v>1</v>
      </c>
      <c r="F92" s="121">
        <v>0</v>
      </c>
      <c r="G92" s="3">
        <v>2661000</v>
      </c>
      <c r="H92" s="7">
        <f t="shared" si="3"/>
        <v>0</v>
      </c>
      <c r="I92" s="127"/>
      <c r="J92" s="36"/>
      <c r="K92" s="36" t="s">
        <v>23</v>
      </c>
      <c r="L92" s="168"/>
      <c r="M92" s="37"/>
    </row>
    <row r="93" spans="1:13" s="38" customFormat="1" ht="18.95" customHeight="1" x14ac:dyDescent="0.25">
      <c r="A93" s="112">
        <v>62</v>
      </c>
      <c r="B93" s="115" t="s">
        <v>83</v>
      </c>
      <c r="C93" s="119" t="s">
        <v>18</v>
      </c>
      <c r="D93" s="119">
        <v>2008</v>
      </c>
      <c r="E93" s="119">
        <v>1</v>
      </c>
      <c r="F93" s="121">
        <v>0</v>
      </c>
      <c r="G93" s="3">
        <v>2395000</v>
      </c>
      <c r="H93" s="7">
        <f t="shared" si="3"/>
        <v>0</v>
      </c>
      <c r="I93" s="127"/>
      <c r="J93" s="36"/>
      <c r="K93" s="36" t="s">
        <v>23</v>
      </c>
      <c r="L93" s="168"/>
      <c r="M93" s="37"/>
    </row>
    <row r="94" spans="1:13" s="38" customFormat="1" ht="18.95" customHeight="1" x14ac:dyDescent="0.25">
      <c r="A94" s="112">
        <v>63</v>
      </c>
      <c r="B94" s="115" t="s">
        <v>84</v>
      </c>
      <c r="C94" s="119" t="s">
        <v>18</v>
      </c>
      <c r="D94" s="119">
        <v>2005</v>
      </c>
      <c r="E94" s="119">
        <v>3</v>
      </c>
      <c r="F94" s="121">
        <v>0</v>
      </c>
      <c r="G94" s="3">
        <v>4128000</v>
      </c>
      <c r="H94" s="7">
        <f t="shared" si="3"/>
        <v>0</v>
      </c>
      <c r="I94" s="127"/>
      <c r="J94" s="36"/>
      <c r="K94" s="36" t="s">
        <v>23</v>
      </c>
      <c r="L94" s="168"/>
      <c r="M94" s="37"/>
    </row>
    <row r="95" spans="1:13" s="38" customFormat="1" ht="18.95" customHeight="1" x14ac:dyDescent="0.25">
      <c r="A95" s="112">
        <v>64</v>
      </c>
      <c r="B95" s="115" t="s">
        <v>85</v>
      </c>
      <c r="C95" s="119" t="s">
        <v>18</v>
      </c>
      <c r="D95" s="119">
        <v>2009</v>
      </c>
      <c r="E95" s="119">
        <v>1</v>
      </c>
      <c r="F95" s="121">
        <v>0</v>
      </c>
      <c r="G95" s="3">
        <v>2698000</v>
      </c>
      <c r="H95" s="7">
        <f t="shared" si="3"/>
        <v>0</v>
      </c>
      <c r="I95" s="127"/>
      <c r="J95" s="36"/>
      <c r="K95" s="36" t="s">
        <v>23</v>
      </c>
      <c r="L95" s="168"/>
      <c r="M95" s="37"/>
    </row>
    <row r="96" spans="1:13" s="38" customFormat="1" ht="18.95" customHeight="1" x14ac:dyDescent="0.25">
      <c r="A96" s="112">
        <v>65</v>
      </c>
      <c r="B96" s="115" t="s">
        <v>56</v>
      </c>
      <c r="C96" s="119" t="s">
        <v>18</v>
      </c>
      <c r="D96" s="119">
        <v>2004</v>
      </c>
      <c r="E96" s="119">
        <v>2</v>
      </c>
      <c r="F96" s="121">
        <v>0</v>
      </c>
      <c r="G96" s="3">
        <v>3150000</v>
      </c>
      <c r="H96" s="7">
        <f t="shared" si="3"/>
        <v>0</v>
      </c>
      <c r="I96" s="127"/>
      <c r="J96" s="36"/>
      <c r="K96" s="36" t="s">
        <v>23</v>
      </c>
      <c r="L96" s="168"/>
      <c r="M96" s="37"/>
    </row>
    <row r="97" spans="1:13" s="38" customFormat="1" ht="18.95" customHeight="1" x14ac:dyDescent="0.25">
      <c r="A97" s="112">
        <v>66</v>
      </c>
      <c r="B97" s="115" t="s">
        <v>56</v>
      </c>
      <c r="C97" s="119" t="s">
        <v>18</v>
      </c>
      <c r="D97" s="119">
        <v>2005</v>
      </c>
      <c r="E97" s="119">
        <v>10</v>
      </c>
      <c r="F97" s="121">
        <v>0</v>
      </c>
      <c r="G97" s="3">
        <v>18000000</v>
      </c>
      <c r="H97" s="7">
        <f t="shared" ref="H97:H137" si="4">+F97*G97</f>
        <v>0</v>
      </c>
      <c r="I97" s="127"/>
      <c r="J97" s="36"/>
      <c r="K97" s="36" t="s">
        <v>23</v>
      </c>
      <c r="L97" s="169"/>
      <c r="M97" s="37"/>
    </row>
    <row r="98" spans="1:13" s="38" customFormat="1" ht="18.95" customHeight="1" x14ac:dyDescent="0.25">
      <c r="A98" s="112">
        <v>67</v>
      </c>
      <c r="B98" s="115" t="s">
        <v>56</v>
      </c>
      <c r="C98" s="119" t="s">
        <v>18</v>
      </c>
      <c r="D98" s="119">
        <v>2005</v>
      </c>
      <c r="E98" s="119">
        <v>2</v>
      </c>
      <c r="F98" s="121">
        <v>0</v>
      </c>
      <c r="G98" s="3">
        <v>3600000</v>
      </c>
      <c r="H98" s="7">
        <f t="shared" si="4"/>
        <v>0</v>
      </c>
      <c r="I98" s="127"/>
      <c r="J98" s="36"/>
      <c r="K98" s="36" t="s">
        <v>23</v>
      </c>
      <c r="L98" s="167" t="s">
        <v>33</v>
      </c>
      <c r="M98" s="37"/>
    </row>
    <row r="99" spans="1:13" s="38" customFormat="1" ht="18.95" customHeight="1" x14ac:dyDescent="0.25">
      <c r="A99" s="112">
        <v>68</v>
      </c>
      <c r="B99" s="115" t="s">
        <v>56</v>
      </c>
      <c r="C99" s="119" t="s">
        <v>18</v>
      </c>
      <c r="D99" s="119">
        <v>2005</v>
      </c>
      <c r="E99" s="119">
        <v>4</v>
      </c>
      <c r="F99" s="121">
        <v>0</v>
      </c>
      <c r="G99" s="3">
        <v>7200000</v>
      </c>
      <c r="H99" s="7">
        <f t="shared" si="4"/>
        <v>0</v>
      </c>
      <c r="I99" s="127"/>
      <c r="J99" s="36"/>
      <c r="K99" s="36" t="s">
        <v>23</v>
      </c>
      <c r="L99" s="168"/>
      <c r="M99" s="37"/>
    </row>
    <row r="100" spans="1:13" s="38" customFormat="1" ht="18.95" customHeight="1" x14ac:dyDescent="0.25">
      <c r="A100" s="112">
        <v>69</v>
      </c>
      <c r="B100" s="115" t="s">
        <v>86</v>
      </c>
      <c r="C100" s="119" t="s">
        <v>113</v>
      </c>
      <c r="D100" s="119"/>
      <c r="E100" s="119">
        <v>1</v>
      </c>
      <c r="F100" s="121">
        <v>0.01</v>
      </c>
      <c r="G100" s="3">
        <v>600000</v>
      </c>
      <c r="H100" s="7">
        <f t="shared" si="4"/>
        <v>6000</v>
      </c>
      <c r="I100" s="127"/>
      <c r="J100" s="36" t="s">
        <v>23</v>
      </c>
      <c r="K100" s="36"/>
      <c r="L100" s="168"/>
      <c r="M100" s="37"/>
    </row>
    <row r="101" spans="1:13" s="38" customFormat="1" ht="18.95" customHeight="1" x14ac:dyDescent="0.25">
      <c r="A101" s="112">
        <v>70</v>
      </c>
      <c r="B101" s="115" t="s">
        <v>87</v>
      </c>
      <c r="C101" s="119" t="s">
        <v>114</v>
      </c>
      <c r="D101" s="119">
        <v>2010</v>
      </c>
      <c r="E101" s="119">
        <v>2</v>
      </c>
      <c r="F101" s="121">
        <v>0.01</v>
      </c>
      <c r="G101" s="3">
        <v>2900000</v>
      </c>
      <c r="H101" s="7">
        <f t="shared" si="4"/>
        <v>29000</v>
      </c>
      <c r="I101" s="127"/>
      <c r="J101" s="36" t="s">
        <v>23</v>
      </c>
      <c r="K101" s="36"/>
      <c r="L101" s="168"/>
      <c r="M101" s="37"/>
    </row>
    <row r="102" spans="1:13" s="38" customFormat="1" ht="18.95" customHeight="1" x14ac:dyDescent="0.25">
      <c r="A102" s="112">
        <v>71</v>
      </c>
      <c r="B102" s="115" t="s">
        <v>88</v>
      </c>
      <c r="C102" s="119" t="s">
        <v>18</v>
      </c>
      <c r="D102" s="119">
        <v>2010</v>
      </c>
      <c r="E102" s="119">
        <v>1</v>
      </c>
      <c r="F102" s="121">
        <v>0</v>
      </c>
      <c r="G102" s="3">
        <v>500000</v>
      </c>
      <c r="H102" s="7">
        <f t="shared" si="4"/>
        <v>0</v>
      </c>
      <c r="I102" s="127"/>
      <c r="J102" s="36"/>
      <c r="K102" s="36" t="s">
        <v>23</v>
      </c>
      <c r="L102" s="168"/>
      <c r="M102" s="37"/>
    </row>
    <row r="103" spans="1:13" s="38" customFormat="1" ht="18.95" customHeight="1" x14ac:dyDescent="0.25">
      <c r="A103" s="112">
        <v>72</v>
      </c>
      <c r="B103" s="115" t="s">
        <v>89</v>
      </c>
      <c r="C103" s="119" t="s">
        <v>18</v>
      </c>
      <c r="D103" s="119">
        <v>2007</v>
      </c>
      <c r="E103" s="119">
        <v>1</v>
      </c>
      <c r="F103" s="121">
        <v>0</v>
      </c>
      <c r="G103" s="3">
        <v>1200000</v>
      </c>
      <c r="H103" s="7">
        <f t="shared" si="4"/>
        <v>0</v>
      </c>
      <c r="I103" s="127"/>
      <c r="J103" s="36"/>
      <c r="K103" s="36" t="s">
        <v>23</v>
      </c>
      <c r="L103" s="168"/>
      <c r="M103" s="37"/>
    </row>
    <row r="104" spans="1:13" s="38" customFormat="1" ht="18.95" customHeight="1" x14ac:dyDescent="0.25">
      <c r="A104" s="112">
        <v>73</v>
      </c>
      <c r="B104" s="115" t="s">
        <v>89</v>
      </c>
      <c r="C104" s="119" t="s">
        <v>18</v>
      </c>
      <c r="D104" s="119">
        <v>2008</v>
      </c>
      <c r="E104" s="119">
        <v>1</v>
      </c>
      <c r="F104" s="121">
        <v>0</v>
      </c>
      <c r="G104" s="3">
        <v>1350001</v>
      </c>
      <c r="H104" s="7">
        <f t="shared" si="4"/>
        <v>0</v>
      </c>
      <c r="I104" s="127"/>
      <c r="J104" s="36"/>
      <c r="K104" s="36" t="s">
        <v>23</v>
      </c>
      <c r="L104" s="168"/>
      <c r="M104" s="37"/>
    </row>
    <row r="105" spans="1:13" s="38" customFormat="1" ht="18.95" customHeight="1" x14ac:dyDescent="0.25">
      <c r="A105" s="112">
        <v>74</v>
      </c>
      <c r="B105" s="115" t="s">
        <v>90</v>
      </c>
      <c r="C105" s="119" t="s">
        <v>18</v>
      </c>
      <c r="D105" s="119">
        <v>2013</v>
      </c>
      <c r="E105" s="119">
        <v>1</v>
      </c>
      <c r="F105" s="121">
        <v>0.01</v>
      </c>
      <c r="G105" s="3">
        <v>2139500</v>
      </c>
      <c r="H105" s="7">
        <f t="shared" si="4"/>
        <v>21395</v>
      </c>
      <c r="I105" s="127"/>
      <c r="J105" s="36" t="s">
        <v>23</v>
      </c>
      <c r="K105" s="36"/>
      <c r="L105" s="168"/>
      <c r="M105" s="37"/>
    </row>
    <row r="106" spans="1:13" s="38" customFormat="1" ht="18.95" customHeight="1" x14ac:dyDescent="0.25">
      <c r="A106" s="112">
        <v>75</v>
      </c>
      <c r="B106" s="115" t="s">
        <v>91</v>
      </c>
      <c r="C106" s="119" t="s">
        <v>18</v>
      </c>
      <c r="D106" s="119">
        <v>2007</v>
      </c>
      <c r="E106" s="119">
        <v>1</v>
      </c>
      <c r="F106" s="121">
        <v>0</v>
      </c>
      <c r="G106" s="3">
        <v>650000</v>
      </c>
      <c r="H106" s="7">
        <f t="shared" si="4"/>
        <v>0</v>
      </c>
      <c r="I106" s="127"/>
      <c r="J106" s="36"/>
      <c r="K106" s="36" t="s">
        <v>23</v>
      </c>
      <c r="L106" s="168"/>
      <c r="M106" s="37"/>
    </row>
    <row r="107" spans="1:13" s="38" customFormat="1" ht="18.95" customHeight="1" x14ac:dyDescent="0.25">
      <c r="A107" s="112">
        <v>76</v>
      </c>
      <c r="B107" s="115" t="s">
        <v>92</v>
      </c>
      <c r="C107" s="119" t="s">
        <v>18</v>
      </c>
      <c r="D107" s="119">
        <v>2013</v>
      </c>
      <c r="E107" s="119">
        <v>1</v>
      </c>
      <c r="F107" s="121">
        <v>0.01</v>
      </c>
      <c r="G107" s="3">
        <v>1762100</v>
      </c>
      <c r="H107" s="7">
        <f t="shared" si="4"/>
        <v>17621</v>
      </c>
      <c r="I107" s="127"/>
      <c r="J107" s="36" t="s">
        <v>23</v>
      </c>
      <c r="K107" s="36"/>
      <c r="L107" s="168"/>
      <c r="M107" s="37"/>
    </row>
    <row r="108" spans="1:13" s="38" customFormat="1" ht="18.95" customHeight="1" x14ac:dyDescent="0.25">
      <c r="A108" s="112">
        <v>77</v>
      </c>
      <c r="B108" s="115" t="s">
        <v>93</v>
      </c>
      <c r="C108" s="119" t="s">
        <v>18</v>
      </c>
      <c r="D108" s="119">
        <v>2008</v>
      </c>
      <c r="E108" s="119">
        <v>100</v>
      </c>
      <c r="F108" s="121">
        <v>0</v>
      </c>
      <c r="G108" s="3">
        <v>1300000</v>
      </c>
      <c r="H108" s="7">
        <f t="shared" si="4"/>
        <v>0</v>
      </c>
      <c r="I108" s="127"/>
      <c r="J108" s="36"/>
      <c r="K108" s="36" t="s">
        <v>23</v>
      </c>
      <c r="L108" s="168"/>
      <c r="M108" s="37"/>
    </row>
    <row r="109" spans="1:13" s="38" customFormat="1" ht="18.95" customHeight="1" x14ac:dyDescent="0.25">
      <c r="A109" s="112">
        <v>78</v>
      </c>
      <c r="B109" s="115" t="s">
        <v>94</v>
      </c>
      <c r="C109" s="119" t="s">
        <v>18</v>
      </c>
      <c r="D109" s="119">
        <v>2011</v>
      </c>
      <c r="E109" s="119">
        <v>500</v>
      </c>
      <c r="F109" s="121">
        <v>0</v>
      </c>
      <c r="G109" s="3">
        <v>17600000</v>
      </c>
      <c r="H109" s="7">
        <f t="shared" si="4"/>
        <v>0</v>
      </c>
      <c r="I109" s="127"/>
      <c r="J109" s="36"/>
      <c r="K109" s="36" t="s">
        <v>23</v>
      </c>
      <c r="L109" s="168"/>
      <c r="M109" s="37"/>
    </row>
    <row r="110" spans="1:13" s="38" customFormat="1" ht="18.95" customHeight="1" x14ac:dyDescent="0.25">
      <c r="A110" s="112">
        <v>79</v>
      </c>
      <c r="B110" s="115" t="s">
        <v>34</v>
      </c>
      <c r="C110" s="119" t="s">
        <v>18</v>
      </c>
      <c r="D110" s="119">
        <v>2006</v>
      </c>
      <c r="E110" s="119">
        <f>50-8</f>
        <v>42</v>
      </c>
      <c r="F110" s="121">
        <v>0.01</v>
      </c>
      <c r="G110" s="3">
        <v>3570000</v>
      </c>
      <c r="H110" s="7">
        <f t="shared" si="4"/>
        <v>35700</v>
      </c>
      <c r="I110" s="127"/>
      <c r="J110" s="36" t="s">
        <v>23</v>
      </c>
      <c r="K110" s="36"/>
      <c r="L110" s="168"/>
      <c r="M110" s="37"/>
    </row>
    <row r="111" spans="1:13" s="38" customFormat="1" ht="18.95" customHeight="1" x14ac:dyDescent="0.25">
      <c r="A111" s="112">
        <v>80</v>
      </c>
      <c r="B111" s="115" t="s">
        <v>95</v>
      </c>
      <c r="C111" s="119" t="s">
        <v>18</v>
      </c>
      <c r="D111" s="119">
        <v>2010</v>
      </c>
      <c r="E111" s="119">
        <v>1</v>
      </c>
      <c r="F111" s="121">
        <v>0.01</v>
      </c>
      <c r="G111" s="3">
        <v>233000</v>
      </c>
      <c r="H111" s="7">
        <f t="shared" si="4"/>
        <v>2330</v>
      </c>
      <c r="I111" s="127"/>
      <c r="J111" s="36" t="s">
        <v>23</v>
      </c>
      <c r="K111" s="36"/>
      <c r="L111" s="168"/>
      <c r="M111" s="37"/>
    </row>
    <row r="112" spans="1:13" s="38" customFormat="1" ht="18.95" customHeight="1" x14ac:dyDescent="0.25">
      <c r="A112" s="112">
        <v>81</v>
      </c>
      <c r="B112" s="115" t="s">
        <v>96</v>
      </c>
      <c r="C112" s="119" t="s">
        <v>18</v>
      </c>
      <c r="D112" s="119">
        <v>2013</v>
      </c>
      <c r="E112" s="119">
        <v>50</v>
      </c>
      <c r="F112" s="121">
        <v>0</v>
      </c>
      <c r="G112" s="3">
        <v>8250000</v>
      </c>
      <c r="H112" s="7">
        <f t="shared" si="4"/>
        <v>0</v>
      </c>
      <c r="I112" s="127"/>
      <c r="J112" s="36"/>
      <c r="K112" s="36" t="s">
        <v>23</v>
      </c>
      <c r="L112" s="168"/>
      <c r="M112" s="37"/>
    </row>
    <row r="113" spans="1:13" s="38" customFormat="1" ht="18.95" customHeight="1" x14ac:dyDescent="0.25">
      <c r="A113" s="112">
        <v>82</v>
      </c>
      <c r="B113" s="115" t="s">
        <v>97</v>
      </c>
      <c r="C113" s="119" t="s">
        <v>18</v>
      </c>
      <c r="D113" s="119">
        <v>2007</v>
      </c>
      <c r="E113" s="119">
        <v>51</v>
      </c>
      <c r="F113" s="121">
        <v>0</v>
      </c>
      <c r="G113" s="3">
        <v>7650000</v>
      </c>
      <c r="H113" s="7">
        <f t="shared" si="4"/>
        <v>0</v>
      </c>
      <c r="I113" s="127"/>
      <c r="J113" s="36"/>
      <c r="K113" s="36" t="s">
        <v>23</v>
      </c>
      <c r="L113" s="168"/>
      <c r="M113" s="37"/>
    </row>
    <row r="114" spans="1:13" s="38" customFormat="1" ht="18.95" customHeight="1" x14ac:dyDescent="0.25">
      <c r="A114" s="112">
        <v>83</v>
      </c>
      <c r="B114" s="115" t="s">
        <v>98</v>
      </c>
      <c r="C114" s="119" t="s">
        <v>18</v>
      </c>
      <c r="D114" s="119"/>
      <c r="E114" s="119">
        <v>10</v>
      </c>
      <c r="F114" s="121">
        <v>0</v>
      </c>
      <c r="G114" s="3">
        <v>1800000</v>
      </c>
      <c r="H114" s="7">
        <f t="shared" si="4"/>
        <v>0</v>
      </c>
      <c r="I114" s="127"/>
      <c r="J114" s="36"/>
      <c r="K114" s="36" t="s">
        <v>23</v>
      </c>
      <c r="L114" s="168"/>
      <c r="M114" s="37"/>
    </row>
    <row r="115" spans="1:13" s="38" customFormat="1" ht="18.95" customHeight="1" x14ac:dyDescent="0.25">
      <c r="A115" s="112">
        <v>84</v>
      </c>
      <c r="B115" s="115" t="s">
        <v>99</v>
      </c>
      <c r="C115" s="119" t="s">
        <v>18</v>
      </c>
      <c r="D115" s="119">
        <v>2008</v>
      </c>
      <c r="E115" s="119">
        <v>2</v>
      </c>
      <c r="F115" s="121">
        <v>0</v>
      </c>
      <c r="G115" s="3">
        <v>830000</v>
      </c>
      <c r="H115" s="7">
        <f t="shared" si="4"/>
        <v>0</v>
      </c>
      <c r="I115" s="127"/>
      <c r="J115" s="36"/>
      <c r="K115" s="36" t="s">
        <v>23</v>
      </c>
      <c r="L115" s="168"/>
      <c r="M115" s="37"/>
    </row>
    <row r="116" spans="1:13" s="38" customFormat="1" ht="18.95" customHeight="1" x14ac:dyDescent="0.25">
      <c r="A116" s="112">
        <v>85</v>
      </c>
      <c r="B116" s="115" t="s">
        <v>100</v>
      </c>
      <c r="C116" s="119" t="s">
        <v>18</v>
      </c>
      <c r="D116" s="119">
        <v>2007</v>
      </c>
      <c r="E116" s="119">
        <v>1</v>
      </c>
      <c r="F116" s="121">
        <v>0</v>
      </c>
      <c r="G116" s="3">
        <v>350000</v>
      </c>
      <c r="H116" s="7">
        <f t="shared" si="4"/>
        <v>0</v>
      </c>
      <c r="I116" s="127"/>
      <c r="J116" s="36"/>
      <c r="K116" s="36" t="s">
        <v>23</v>
      </c>
      <c r="L116" s="168"/>
      <c r="M116" s="37"/>
    </row>
    <row r="117" spans="1:13" s="38" customFormat="1" ht="18.95" customHeight="1" x14ac:dyDescent="0.25">
      <c r="A117" s="112">
        <v>86</v>
      </c>
      <c r="B117" s="115" t="s">
        <v>101</v>
      </c>
      <c r="C117" s="119" t="s">
        <v>18</v>
      </c>
      <c r="D117" s="119">
        <v>2008</v>
      </c>
      <c r="E117" s="119">
        <v>2</v>
      </c>
      <c r="F117" s="121">
        <v>0</v>
      </c>
      <c r="G117" s="3">
        <v>7246000</v>
      </c>
      <c r="H117" s="7">
        <f t="shared" si="4"/>
        <v>0</v>
      </c>
      <c r="I117" s="127"/>
      <c r="J117" s="36"/>
      <c r="K117" s="36" t="s">
        <v>23</v>
      </c>
      <c r="L117" s="168"/>
      <c r="M117" s="37"/>
    </row>
    <row r="118" spans="1:13" s="38" customFormat="1" ht="18.95" customHeight="1" x14ac:dyDescent="0.25">
      <c r="A118" s="112">
        <v>87</v>
      </c>
      <c r="B118" s="115" t="s">
        <v>102</v>
      </c>
      <c r="C118" s="119" t="s">
        <v>18</v>
      </c>
      <c r="D118" s="119">
        <v>2013</v>
      </c>
      <c r="E118" s="119">
        <v>2</v>
      </c>
      <c r="F118" s="121">
        <v>0</v>
      </c>
      <c r="G118" s="3">
        <v>6860000</v>
      </c>
      <c r="H118" s="7">
        <f t="shared" si="4"/>
        <v>0</v>
      </c>
      <c r="I118" s="127"/>
      <c r="J118" s="36"/>
      <c r="K118" s="36" t="s">
        <v>23</v>
      </c>
      <c r="L118" s="168"/>
      <c r="M118" s="37"/>
    </row>
    <row r="119" spans="1:13" s="38" customFormat="1" ht="18.95" customHeight="1" x14ac:dyDescent="0.25">
      <c r="A119" s="112">
        <v>88</v>
      </c>
      <c r="B119" s="115" t="s">
        <v>103</v>
      </c>
      <c r="C119" s="119" t="s">
        <v>18</v>
      </c>
      <c r="D119" s="119">
        <v>2005</v>
      </c>
      <c r="E119" s="119">
        <v>2</v>
      </c>
      <c r="F119" s="121">
        <v>0.01</v>
      </c>
      <c r="G119" s="3">
        <v>2993000</v>
      </c>
      <c r="H119" s="7">
        <f t="shared" si="4"/>
        <v>29930</v>
      </c>
      <c r="I119" s="127"/>
      <c r="J119" s="36" t="s">
        <v>23</v>
      </c>
      <c r="K119" s="36"/>
      <c r="L119" s="168"/>
      <c r="M119" s="37"/>
    </row>
    <row r="120" spans="1:13" s="38" customFormat="1" ht="18.95" customHeight="1" x14ac:dyDescent="0.25">
      <c r="A120" s="112">
        <v>89</v>
      </c>
      <c r="B120" s="115" t="s">
        <v>104</v>
      </c>
      <c r="C120" s="119" t="s">
        <v>18</v>
      </c>
      <c r="D120" s="119">
        <v>2010</v>
      </c>
      <c r="E120" s="119">
        <v>6</v>
      </c>
      <c r="F120" s="121">
        <v>0.01</v>
      </c>
      <c r="G120" s="3">
        <v>2100000</v>
      </c>
      <c r="H120" s="7">
        <f t="shared" si="4"/>
        <v>21000</v>
      </c>
      <c r="I120" s="127"/>
      <c r="J120" s="36" t="s">
        <v>23</v>
      </c>
      <c r="K120" s="36"/>
      <c r="L120" s="168"/>
      <c r="M120" s="37"/>
    </row>
    <row r="121" spans="1:13" s="38" customFormat="1" ht="18.95" customHeight="1" x14ac:dyDescent="0.25">
      <c r="A121" s="112">
        <v>90</v>
      </c>
      <c r="B121" s="115" t="s">
        <v>65</v>
      </c>
      <c r="C121" s="119" t="s">
        <v>18</v>
      </c>
      <c r="D121" s="119">
        <v>2002</v>
      </c>
      <c r="E121" s="119">
        <v>15</v>
      </c>
      <c r="F121" s="121">
        <v>0.01</v>
      </c>
      <c r="G121" s="3">
        <v>5250000</v>
      </c>
      <c r="H121" s="7">
        <f t="shared" si="4"/>
        <v>52500</v>
      </c>
      <c r="I121" s="127"/>
      <c r="J121" s="36" t="s">
        <v>23</v>
      </c>
      <c r="K121" s="36"/>
      <c r="L121" s="168"/>
      <c r="M121" s="37"/>
    </row>
    <row r="122" spans="1:13" s="38" customFormat="1" ht="18.95" customHeight="1" x14ac:dyDescent="0.25">
      <c r="A122" s="112">
        <v>91</v>
      </c>
      <c r="B122" s="115" t="s">
        <v>65</v>
      </c>
      <c r="C122" s="119" t="s">
        <v>18</v>
      </c>
      <c r="D122" s="119">
        <v>2004</v>
      </c>
      <c r="E122" s="119">
        <v>5</v>
      </c>
      <c r="F122" s="121">
        <v>0.01</v>
      </c>
      <c r="G122" s="3">
        <v>1575000</v>
      </c>
      <c r="H122" s="7">
        <f t="shared" si="4"/>
        <v>15750</v>
      </c>
      <c r="I122" s="127"/>
      <c r="J122" s="36" t="s">
        <v>23</v>
      </c>
      <c r="K122" s="36"/>
      <c r="L122" s="169"/>
      <c r="M122" s="37"/>
    </row>
    <row r="123" spans="1:13" s="38" customFormat="1" ht="18.95" customHeight="1" x14ac:dyDescent="0.25">
      <c r="A123" s="112">
        <v>92</v>
      </c>
      <c r="B123" s="115" t="s">
        <v>65</v>
      </c>
      <c r="C123" s="119" t="s">
        <v>18</v>
      </c>
      <c r="D123" s="119">
        <v>2004</v>
      </c>
      <c r="E123" s="119">
        <v>3</v>
      </c>
      <c r="F123" s="121">
        <v>0.01</v>
      </c>
      <c r="G123" s="3">
        <v>945000</v>
      </c>
      <c r="H123" s="7">
        <f t="shared" si="4"/>
        <v>9450</v>
      </c>
      <c r="I123" s="127"/>
      <c r="J123" s="36" t="s">
        <v>23</v>
      </c>
      <c r="K123" s="36"/>
      <c r="L123" s="167" t="s">
        <v>33</v>
      </c>
      <c r="M123" s="37"/>
    </row>
    <row r="124" spans="1:13" s="38" customFormat="1" ht="18.95" customHeight="1" x14ac:dyDescent="0.25">
      <c r="A124" s="112">
        <v>93</v>
      </c>
      <c r="B124" s="115" t="s">
        <v>65</v>
      </c>
      <c r="C124" s="119" t="s">
        <v>18</v>
      </c>
      <c r="D124" s="119">
        <v>2005</v>
      </c>
      <c r="E124" s="119">
        <v>2</v>
      </c>
      <c r="F124" s="121">
        <v>0.01</v>
      </c>
      <c r="G124" s="3">
        <v>730000</v>
      </c>
      <c r="H124" s="7">
        <f t="shared" si="4"/>
        <v>7300</v>
      </c>
      <c r="I124" s="127"/>
      <c r="J124" s="36" t="s">
        <v>23</v>
      </c>
      <c r="K124" s="36"/>
      <c r="L124" s="168"/>
      <c r="M124" s="37"/>
    </row>
    <row r="125" spans="1:13" s="38" customFormat="1" ht="18.95" customHeight="1" x14ac:dyDescent="0.25">
      <c r="A125" s="112">
        <v>94</v>
      </c>
      <c r="B125" s="115" t="s">
        <v>65</v>
      </c>
      <c r="C125" s="119" t="s">
        <v>18</v>
      </c>
      <c r="D125" s="119">
        <v>2005</v>
      </c>
      <c r="E125" s="119">
        <v>6</v>
      </c>
      <c r="F125" s="121">
        <v>0.01</v>
      </c>
      <c r="G125" s="3">
        <v>2190000</v>
      </c>
      <c r="H125" s="7">
        <f t="shared" si="4"/>
        <v>21900</v>
      </c>
      <c r="I125" s="127"/>
      <c r="J125" s="36" t="s">
        <v>23</v>
      </c>
      <c r="K125" s="36"/>
      <c r="L125" s="168"/>
      <c r="M125" s="37"/>
    </row>
    <row r="126" spans="1:13" s="38" customFormat="1" ht="18.95" customHeight="1" x14ac:dyDescent="0.25">
      <c r="A126" s="112">
        <v>95</v>
      </c>
      <c r="B126" s="115" t="s">
        <v>105</v>
      </c>
      <c r="C126" s="119" t="s">
        <v>18</v>
      </c>
      <c r="D126" s="119">
        <v>2007</v>
      </c>
      <c r="E126" s="119">
        <v>1</v>
      </c>
      <c r="F126" s="121">
        <v>0</v>
      </c>
      <c r="G126" s="3">
        <v>800000</v>
      </c>
      <c r="H126" s="7">
        <f t="shared" si="4"/>
        <v>0</v>
      </c>
      <c r="I126" s="127"/>
      <c r="J126" s="36"/>
      <c r="K126" s="36" t="s">
        <v>23</v>
      </c>
      <c r="L126" s="168"/>
      <c r="M126" s="37"/>
    </row>
    <row r="127" spans="1:13" s="38" customFormat="1" ht="18.95" customHeight="1" x14ac:dyDescent="0.25">
      <c r="A127" s="112">
        <v>96</v>
      </c>
      <c r="B127" s="115" t="s">
        <v>106</v>
      </c>
      <c r="C127" s="119" t="s">
        <v>18</v>
      </c>
      <c r="D127" s="119">
        <v>2007</v>
      </c>
      <c r="E127" s="119">
        <v>1</v>
      </c>
      <c r="F127" s="121">
        <v>0</v>
      </c>
      <c r="G127" s="3">
        <v>800000</v>
      </c>
      <c r="H127" s="7">
        <f t="shared" si="4"/>
        <v>0</v>
      </c>
      <c r="I127" s="127"/>
      <c r="J127" s="36"/>
      <c r="K127" s="36" t="s">
        <v>23</v>
      </c>
      <c r="L127" s="168"/>
      <c r="M127" s="37"/>
    </row>
    <row r="128" spans="1:13" s="38" customFormat="1" ht="18.95" customHeight="1" x14ac:dyDescent="0.25">
      <c r="A128" s="112">
        <v>97</v>
      </c>
      <c r="B128" s="115" t="s">
        <v>107</v>
      </c>
      <c r="C128" s="119" t="s">
        <v>18</v>
      </c>
      <c r="D128" s="119">
        <v>2010</v>
      </c>
      <c r="E128" s="119">
        <v>1</v>
      </c>
      <c r="F128" s="121">
        <v>0</v>
      </c>
      <c r="G128" s="3">
        <v>2000000</v>
      </c>
      <c r="H128" s="7">
        <f t="shared" si="4"/>
        <v>0</v>
      </c>
      <c r="I128" s="127"/>
      <c r="J128" s="36"/>
      <c r="K128" s="36" t="s">
        <v>23</v>
      </c>
      <c r="L128" s="168"/>
      <c r="M128" s="37"/>
    </row>
    <row r="129" spans="1:14" s="38" customFormat="1" ht="18.95" customHeight="1" x14ac:dyDescent="0.25">
      <c r="A129" s="112">
        <v>98</v>
      </c>
      <c r="B129" s="115" t="s">
        <v>108</v>
      </c>
      <c r="C129" s="119" t="s">
        <v>18</v>
      </c>
      <c r="D129" s="119">
        <v>2003</v>
      </c>
      <c r="E129" s="119">
        <v>1</v>
      </c>
      <c r="F129" s="121">
        <v>0</v>
      </c>
      <c r="G129" s="3">
        <v>1400000</v>
      </c>
      <c r="H129" s="7">
        <f t="shared" si="4"/>
        <v>0</v>
      </c>
      <c r="I129" s="127"/>
      <c r="J129" s="36"/>
      <c r="K129" s="36" t="s">
        <v>23</v>
      </c>
      <c r="L129" s="168"/>
      <c r="M129" s="37"/>
    </row>
    <row r="130" spans="1:14" s="38" customFormat="1" ht="18.95" customHeight="1" x14ac:dyDescent="0.25">
      <c r="A130" s="112">
        <v>99</v>
      </c>
      <c r="B130" s="115" t="s">
        <v>109</v>
      </c>
      <c r="C130" s="119" t="s">
        <v>18</v>
      </c>
      <c r="D130" s="119">
        <v>2001</v>
      </c>
      <c r="E130" s="119">
        <v>2</v>
      </c>
      <c r="F130" s="121">
        <v>0.01</v>
      </c>
      <c r="G130" s="3">
        <v>3060000</v>
      </c>
      <c r="H130" s="7">
        <f t="shared" si="4"/>
        <v>30600</v>
      </c>
      <c r="I130" s="127"/>
      <c r="J130" s="36" t="s">
        <v>23</v>
      </c>
      <c r="K130" s="36"/>
      <c r="L130" s="168"/>
      <c r="M130" s="37"/>
    </row>
    <row r="131" spans="1:14" s="162" customFormat="1" ht="18.95" customHeight="1" x14ac:dyDescent="0.25">
      <c r="A131" s="152">
        <v>100</v>
      </c>
      <c r="B131" s="163" t="s">
        <v>71</v>
      </c>
      <c r="C131" s="155" t="s">
        <v>18</v>
      </c>
      <c r="D131" s="155">
        <v>2002</v>
      </c>
      <c r="E131" s="155">
        <v>2</v>
      </c>
      <c r="F131" s="156">
        <v>0.02</v>
      </c>
      <c r="G131" s="157">
        <v>1900000</v>
      </c>
      <c r="H131" s="158">
        <f t="shared" si="4"/>
        <v>38000</v>
      </c>
      <c r="I131" s="159"/>
      <c r="J131" s="160" t="s">
        <v>23</v>
      </c>
      <c r="K131" s="160"/>
      <c r="L131" s="168"/>
      <c r="M131" s="161"/>
    </row>
    <row r="132" spans="1:14" s="162" customFormat="1" ht="23.25" customHeight="1" x14ac:dyDescent="0.25">
      <c r="A132" s="152">
        <v>101</v>
      </c>
      <c r="B132" s="163" t="s">
        <v>71</v>
      </c>
      <c r="C132" s="155" t="s">
        <v>18</v>
      </c>
      <c r="D132" s="155">
        <v>2000</v>
      </c>
      <c r="E132" s="155">
        <v>4</v>
      </c>
      <c r="F132" s="156">
        <v>0.02</v>
      </c>
      <c r="G132" s="157">
        <v>4880000</v>
      </c>
      <c r="H132" s="158">
        <f t="shared" si="4"/>
        <v>97600</v>
      </c>
      <c r="I132" s="159"/>
      <c r="J132" s="160" t="s">
        <v>23</v>
      </c>
      <c r="K132" s="160"/>
      <c r="L132" s="168"/>
      <c r="M132" s="161"/>
    </row>
    <row r="133" spans="1:14" s="162" customFormat="1" ht="23.25" customHeight="1" x14ac:dyDescent="0.25">
      <c r="A133" s="152">
        <v>102</v>
      </c>
      <c r="B133" s="163" t="s">
        <v>110</v>
      </c>
      <c r="C133" s="155" t="s">
        <v>18</v>
      </c>
      <c r="D133" s="155">
        <v>2004</v>
      </c>
      <c r="E133" s="155">
        <v>1</v>
      </c>
      <c r="F133" s="156">
        <v>0.02</v>
      </c>
      <c r="G133" s="157">
        <v>930000</v>
      </c>
      <c r="H133" s="158">
        <f t="shared" si="4"/>
        <v>18600</v>
      </c>
      <c r="I133" s="159"/>
      <c r="J133" s="160" t="s">
        <v>23</v>
      </c>
      <c r="K133" s="160"/>
      <c r="L133" s="168"/>
      <c r="M133" s="161"/>
    </row>
    <row r="134" spans="1:14" s="162" customFormat="1" ht="23.25" customHeight="1" x14ac:dyDescent="0.25">
      <c r="A134" s="152">
        <v>103</v>
      </c>
      <c r="B134" s="163" t="s">
        <v>111</v>
      </c>
      <c r="C134" s="155" t="s">
        <v>18</v>
      </c>
      <c r="D134" s="155">
        <v>1997</v>
      </c>
      <c r="E134" s="155">
        <v>5</v>
      </c>
      <c r="F134" s="156">
        <v>0.02</v>
      </c>
      <c r="G134" s="157">
        <v>4250000</v>
      </c>
      <c r="H134" s="158">
        <f t="shared" si="4"/>
        <v>85000</v>
      </c>
      <c r="I134" s="159"/>
      <c r="J134" s="160" t="s">
        <v>23</v>
      </c>
      <c r="K134" s="160"/>
      <c r="L134" s="168"/>
      <c r="M134" s="161"/>
    </row>
    <row r="135" spans="1:14" s="162" customFormat="1" ht="26.25" customHeight="1" x14ac:dyDescent="0.25">
      <c r="A135" s="152">
        <v>104</v>
      </c>
      <c r="B135" s="163" t="s">
        <v>111</v>
      </c>
      <c r="C135" s="155" t="s">
        <v>18</v>
      </c>
      <c r="D135" s="155">
        <v>2000</v>
      </c>
      <c r="E135" s="155">
        <v>1</v>
      </c>
      <c r="F135" s="156">
        <v>0.02</v>
      </c>
      <c r="G135" s="157">
        <v>900000</v>
      </c>
      <c r="H135" s="158">
        <f t="shared" si="4"/>
        <v>18000</v>
      </c>
      <c r="I135" s="159"/>
      <c r="J135" s="160" t="s">
        <v>23</v>
      </c>
      <c r="K135" s="160"/>
      <c r="L135" s="168"/>
      <c r="M135" s="161"/>
    </row>
    <row r="136" spans="1:14" s="162" customFormat="1" ht="21.75" customHeight="1" x14ac:dyDescent="0.25">
      <c r="A136" s="152">
        <v>105</v>
      </c>
      <c r="B136" s="163" t="s">
        <v>111</v>
      </c>
      <c r="C136" s="155" t="s">
        <v>18</v>
      </c>
      <c r="D136" s="155">
        <v>2000</v>
      </c>
      <c r="E136" s="155">
        <v>3</v>
      </c>
      <c r="F136" s="156">
        <v>0.02</v>
      </c>
      <c r="G136" s="157">
        <v>2700000</v>
      </c>
      <c r="H136" s="158">
        <f t="shared" si="4"/>
        <v>54000</v>
      </c>
      <c r="I136" s="159"/>
      <c r="J136" s="160" t="s">
        <v>23</v>
      </c>
      <c r="K136" s="160"/>
      <c r="L136" s="168"/>
      <c r="M136" s="161"/>
    </row>
    <row r="137" spans="1:14" s="38" customFormat="1" ht="16.5" x14ac:dyDescent="0.25">
      <c r="A137" s="112">
        <v>106</v>
      </c>
      <c r="B137" s="115" t="s">
        <v>112</v>
      </c>
      <c r="C137" s="119" t="s">
        <v>18</v>
      </c>
      <c r="D137" s="119">
        <v>2007</v>
      </c>
      <c r="E137" s="119">
        <v>1</v>
      </c>
      <c r="F137" s="121">
        <v>0.01</v>
      </c>
      <c r="G137" s="3">
        <v>1150000</v>
      </c>
      <c r="H137" s="7">
        <f t="shared" si="4"/>
        <v>11500</v>
      </c>
      <c r="I137" s="127"/>
      <c r="J137" s="36" t="s">
        <v>23</v>
      </c>
      <c r="K137" s="36"/>
      <c r="L137" s="169"/>
      <c r="M137" s="37"/>
    </row>
    <row r="138" spans="1:14" s="38" customFormat="1" ht="16.5" x14ac:dyDescent="0.25">
      <c r="A138" s="143"/>
      <c r="B138" s="21" t="s">
        <v>132</v>
      </c>
      <c r="C138" s="21"/>
      <c r="D138" s="21"/>
      <c r="E138" s="21"/>
      <c r="F138" s="65"/>
      <c r="G138" s="19">
        <f>SUM(G32:G137)</f>
        <v>479005476</v>
      </c>
      <c r="H138" s="19">
        <f>SUM(H32:H137)</f>
        <v>1358087.25</v>
      </c>
      <c r="I138" s="127"/>
      <c r="J138" s="128"/>
      <c r="K138" s="61"/>
      <c r="L138" s="21"/>
      <c r="M138" s="62"/>
    </row>
    <row r="139" spans="1:14" s="44" customFormat="1" ht="16.5" x14ac:dyDescent="0.25">
      <c r="A139" s="36"/>
      <c r="B139" s="128" t="s">
        <v>133</v>
      </c>
      <c r="C139" s="128"/>
      <c r="D139" s="36"/>
      <c r="E139" s="36"/>
      <c r="F139" s="45"/>
      <c r="G139" s="19">
        <f>G138+G24+G13+G30</f>
        <v>497336476</v>
      </c>
      <c r="H139" s="19">
        <f>H138+H24+H13+H30</f>
        <v>1493087.25</v>
      </c>
      <c r="I139" s="42"/>
      <c r="J139" s="42"/>
      <c r="K139" s="42"/>
      <c r="L139" s="5"/>
      <c r="M139" s="43"/>
      <c r="N139" s="43"/>
    </row>
    <row r="140" spans="1:14" s="44" customFormat="1" ht="16.5" x14ac:dyDescent="0.25">
      <c r="A140" s="67"/>
      <c r="B140" s="68"/>
      <c r="C140" s="68"/>
      <c r="D140" s="67"/>
      <c r="E140" s="67"/>
      <c r="F140" s="69"/>
      <c r="G140" s="70"/>
      <c r="H140" s="71"/>
      <c r="I140" s="72"/>
      <c r="J140" s="72"/>
      <c r="K140" s="72"/>
      <c r="L140" s="73"/>
      <c r="M140" s="43"/>
      <c r="N140" s="43"/>
    </row>
    <row r="141" spans="1:14" s="14" customFormat="1" ht="13.5" customHeight="1" x14ac:dyDescent="0.3">
      <c r="A141" s="131"/>
      <c r="D141" s="46"/>
      <c r="E141" s="46"/>
      <c r="F141" s="47"/>
      <c r="G141" s="74"/>
      <c r="H141" s="165" t="s">
        <v>125</v>
      </c>
      <c r="I141" s="165"/>
      <c r="J141" s="165"/>
      <c r="K141" s="165"/>
      <c r="L141" s="165"/>
      <c r="M141" s="46"/>
      <c r="N141" s="46"/>
    </row>
    <row r="142" spans="1:14" s="25" customFormat="1" ht="22.5" customHeight="1" x14ac:dyDescent="0.25">
      <c r="A142" s="26"/>
      <c r="B142" s="26" t="s">
        <v>28</v>
      </c>
      <c r="C142" s="26"/>
      <c r="D142" s="26"/>
      <c r="E142" s="26"/>
      <c r="F142" s="26"/>
      <c r="G142" s="26"/>
      <c r="H142" s="176" t="s">
        <v>27</v>
      </c>
      <c r="I142" s="176"/>
      <c r="J142" s="176"/>
      <c r="K142" s="176"/>
      <c r="L142" s="176"/>
      <c r="M142" s="26"/>
      <c r="N142" s="26"/>
    </row>
    <row r="143" spans="1:14" s="27" customFormat="1" ht="16.5" x14ac:dyDescent="0.25">
      <c r="C143" s="26"/>
      <c r="D143" s="26"/>
      <c r="E143" s="26"/>
      <c r="F143" s="49"/>
      <c r="G143" s="48"/>
      <c r="L143" s="13"/>
    </row>
    <row r="144" spans="1:14" s="27" customFormat="1" ht="16.5" x14ac:dyDescent="0.25">
      <c r="C144" s="28"/>
      <c r="F144" s="50"/>
      <c r="G144" s="13"/>
      <c r="L144" s="13"/>
    </row>
    <row r="145" spans="1:15" s="27" customFormat="1" ht="16.5" x14ac:dyDescent="0.25">
      <c r="C145" s="28"/>
      <c r="F145" s="50"/>
      <c r="G145" s="13"/>
      <c r="L145" s="13"/>
    </row>
    <row r="146" spans="1:15" s="27" customFormat="1" ht="16.5" x14ac:dyDescent="0.25">
      <c r="C146" s="28"/>
      <c r="F146" s="50"/>
      <c r="G146" s="13"/>
      <c r="L146" s="13"/>
    </row>
    <row r="147" spans="1:15" s="27" customFormat="1" ht="16.5" x14ac:dyDescent="0.25">
      <c r="C147" s="28"/>
      <c r="F147" s="50"/>
      <c r="G147" s="13"/>
      <c r="L147" s="13"/>
    </row>
    <row r="148" spans="1:15" s="25" customFormat="1" ht="16.5" x14ac:dyDescent="0.25">
      <c r="A148" s="75"/>
      <c r="B148" s="75"/>
      <c r="C148" s="176"/>
      <c r="D148" s="176"/>
      <c r="E148" s="176"/>
      <c r="F148" s="176"/>
      <c r="G148" s="176"/>
      <c r="H148" s="176"/>
      <c r="I148" s="176"/>
      <c r="J148" s="176"/>
      <c r="K148" s="176"/>
      <c r="L148" s="176"/>
      <c r="M148" s="26"/>
      <c r="N148" s="26"/>
    </row>
    <row r="149" spans="1:15" s="14" customFormat="1" x14ac:dyDescent="0.3">
      <c r="C149" s="16"/>
      <c r="D149" s="13"/>
      <c r="E149" s="13"/>
      <c r="F149" s="51"/>
      <c r="G149" s="13"/>
      <c r="H149" s="13"/>
      <c r="I149" s="13"/>
      <c r="J149" s="29"/>
      <c r="K149" s="13"/>
      <c r="L149" s="13"/>
      <c r="O149" s="17"/>
    </row>
    <row r="150" spans="1:15" x14ac:dyDescent="0.3">
      <c r="G150" s="54"/>
    </row>
    <row r="151" spans="1:15" x14ac:dyDescent="0.3">
      <c r="G151" s="54"/>
    </row>
    <row r="152" spans="1:15" x14ac:dyDescent="0.3">
      <c r="G152" s="54"/>
      <c r="H152" s="52"/>
    </row>
    <row r="153" spans="1:15" x14ac:dyDescent="0.3">
      <c r="G153" s="54"/>
    </row>
    <row r="154" spans="1:15" x14ac:dyDescent="0.3">
      <c r="G154" s="54"/>
    </row>
    <row r="155" spans="1:15" x14ac:dyDescent="0.3">
      <c r="G155" s="54"/>
    </row>
    <row r="156" spans="1:15" x14ac:dyDescent="0.3">
      <c r="G156" s="54"/>
    </row>
    <row r="157" spans="1:15" x14ac:dyDescent="0.3">
      <c r="G157" s="54"/>
    </row>
    <row r="158" spans="1:15" x14ac:dyDescent="0.3">
      <c r="G158" s="54"/>
    </row>
    <row r="159" spans="1:15" x14ac:dyDescent="0.3">
      <c r="G159" s="54"/>
    </row>
    <row r="160" spans="1:15" x14ac:dyDescent="0.3">
      <c r="G160" s="54"/>
    </row>
    <row r="161" spans="7:7" s="52" customFormat="1" x14ac:dyDescent="0.3">
      <c r="G161" s="54"/>
    </row>
    <row r="162" spans="7:7" s="52" customFormat="1" x14ac:dyDescent="0.3">
      <c r="G162" s="54"/>
    </row>
    <row r="163" spans="7:7" s="52" customFormat="1" x14ac:dyDescent="0.3">
      <c r="G163" s="54"/>
    </row>
    <row r="164" spans="7:7" s="52" customFormat="1" x14ac:dyDescent="0.3">
      <c r="G164" s="54"/>
    </row>
    <row r="165" spans="7:7" s="52" customFormat="1" x14ac:dyDescent="0.3">
      <c r="G165" s="54"/>
    </row>
    <row r="166" spans="7:7" s="52" customFormat="1" x14ac:dyDescent="0.3">
      <c r="G166" s="54"/>
    </row>
    <row r="167" spans="7:7" s="52" customFormat="1" x14ac:dyDescent="0.3">
      <c r="G167" s="54"/>
    </row>
    <row r="168" spans="7:7" s="52" customFormat="1" x14ac:dyDescent="0.3">
      <c r="G168" s="54"/>
    </row>
    <row r="169" spans="7:7" s="52" customFormat="1" x14ac:dyDescent="0.3">
      <c r="G169" s="54"/>
    </row>
    <row r="170" spans="7:7" s="52" customFormat="1" x14ac:dyDescent="0.3">
      <c r="G170" s="54"/>
    </row>
    <row r="171" spans="7:7" s="52" customFormat="1" x14ac:dyDescent="0.3">
      <c r="G171" s="54"/>
    </row>
    <row r="172" spans="7:7" s="52" customFormat="1" x14ac:dyDescent="0.3">
      <c r="G172" s="54"/>
    </row>
    <row r="173" spans="7:7" s="52" customFormat="1" x14ac:dyDescent="0.3">
      <c r="G173" s="54"/>
    </row>
    <row r="174" spans="7:7" s="52" customFormat="1" x14ac:dyDescent="0.3">
      <c r="G174" s="54"/>
    </row>
    <row r="175" spans="7:7" s="52" customFormat="1" x14ac:dyDescent="0.3">
      <c r="G175" s="54"/>
    </row>
    <row r="176" spans="7:7" s="52" customFormat="1" x14ac:dyDescent="0.3">
      <c r="G176" s="54"/>
    </row>
    <row r="177" spans="7:7" s="52" customFormat="1" x14ac:dyDescent="0.3">
      <c r="G177" s="54"/>
    </row>
    <row r="178" spans="7:7" s="52" customFormat="1" x14ac:dyDescent="0.3">
      <c r="G178" s="54"/>
    </row>
    <row r="179" spans="7:7" s="52" customFormat="1" x14ac:dyDescent="0.3">
      <c r="G179" s="54"/>
    </row>
    <row r="180" spans="7:7" s="52" customFormat="1" x14ac:dyDescent="0.3">
      <c r="G180" s="54"/>
    </row>
    <row r="181" spans="7:7" s="52" customFormat="1" x14ac:dyDescent="0.3">
      <c r="G181" s="54"/>
    </row>
    <row r="182" spans="7:7" s="52" customFormat="1" x14ac:dyDescent="0.3">
      <c r="G182" s="54"/>
    </row>
    <row r="183" spans="7:7" s="52" customFormat="1" x14ac:dyDescent="0.3">
      <c r="G183" s="54"/>
    </row>
    <row r="184" spans="7:7" s="52" customFormat="1" x14ac:dyDescent="0.3">
      <c r="G184" s="54"/>
    </row>
    <row r="185" spans="7:7" s="52" customFormat="1" x14ac:dyDescent="0.3">
      <c r="G185" s="54"/>
    </row>
    <row r="186" spans="7:7" s="52" customFormat="1" x14ac:dyDescent="0.3">
      <c r="G186" s="54"/>
    </row>
    <row r="187" spans="7:7" s="52" customFormat="1" x14ac:dyDescent="0.3">
      <c r="G187" s="54"/>
    </row>
    <row r="188" spans="7:7" s="52" customFormat="1" x14ac:dyDescent="0.3">
      <c r="G188" s="54"/>
    </row>
    <row r="189" spans="7:7" s="52" customFormat="1" x14ac:dyDescent="0.3">
      <c r="G189" s="54"/>
    </row>
    <row r="190" spans="7:7" s="52" customFormat="1" x14ac:dyDescent="0.3">
      <c r="G190" s="54"/>
    </row>
    <row r="191" spans="7:7" s="52" customFormat="1" x14ac:dyDescent="0.3">
      <c r="G191" s="54"/>
    </row>
    <row r="192" spans="7:7" s="52" customFormat="1" x14ac:dyDescent="0.3">
      <c r="G192" s="54"/>
    </row>
    <row r="193" spans="7:7" s="52" customFormat="1" x14ac:dyDescent="0.3">
      <c r="G193" s="54"/>
    </row>
    <row r="194" spans="7:7" s="52" customFormat="1" x14ac:dyDescent="0.3">
      <c r="G194" s="54"/>
    </row>
    <row r="195" spans="7:7" s="52" customFormat="1" x14ac:dyDescent="0.3">
      <c r="G195" s="54"/>
    </row>
    <row r="196" spans="7:7" s="52" customFormat="1" x14ac:dyDescent="0.3">
      <c r="G196" s="54"/>
    </row>
    <row r="197" spans="7:7" s="52" customFormat="1" x14ac:dyDescent="0.3">
      <c r="G197" s="54"/>
    </row>
    <row r="198" spans="7:7" s="52" customFormat="1" x14ac:dyDescent="0.3">
      <c r="G198" s="54"/>
    </row>
    <row r="199" spans="7:7" s="52" customFormat="1" x14ac:dyDescent="0.3">
      <c r="G199" s="54"/>
    </row>
    <row r="200" spans="7:7" s="52" customFormat="1" x14ac:dyDescent="0.3">
      <c r="G200" s="54"/>
    </row>
    <row r="201" spans="7:7" s="52" customFormat="1" x14ac:dyDescent="0.3">
      <c r="G201" s="54"/>
    </row>
    <row r="202" spans="7:7" s="52" customFormat="1" x14ac:dyDescent="0.3">
      <c r="G202" s="54"/>
    </row>
    <row r="203" spans="7:7" s="52" customFormat="1" x14ac:dyDescent="0.3">
      <c r="G203" s="54"/>
    </row>
    <row r="204" spans="7:7" s="52" customFormat="1" x14ac:dyDescent="0.3">
      <c r="G204" s="54"/>
    </row>
    <row r="205" spans="7:7" s="52" customFormat="1" x14ac:dyDescent="0.3">
      <c r="G205" s="54"/>
    </row>
    <row r="206" spans="7:7" s="52" customFormat="1" x14ac:dyDescent="0.3">
      <c r="G206" s="54"/>
    </row>
    <row r="207" spans="7:7" s="52" customFormat="1" x14ac:dyDescent="0.3">
      <c r="G207" s="54"/>
    </row>
    <row r="208" spans="7:7" s="52" customFormat="1" x14ac:dyDescent="0.3">
      <c r="G208" s="54"/>
    </row>
    <row r="209" spans="7:7" s="52" customFormat="1" x14ac:dyDescent="0.3">
      <c r="G209" s="54"/>
    </row>
    <row r="210" spans="7:7" s="52" customFormat="1" x14ac:dyDescent="0.3">
      <c r="G210" s="54"/>
    </row>
    <row r="211" spans="7:7" s="52" customFormat="1" x14ac:dyDescent="0.3">
      <c r="G211" s="54"/>
    </row>
    <row r="212" spans="7:7" s="52" customFormat="1" x14ac:dyDescent="0.3">
      <c r="G212" s="54"/>
    </row>
    <row r="213" spans="7:7" s="52" customFormat="1" x14ac:dyDescent="0.3">
      <c r="G213" s="54"/>
    </row>
    <row r="214" spans="7:7" s="52" customFormat="1" x14ac:dyDescent="0.3">
      <c r="G214" s="54"/>
    </row>
    <row r="215" spans="7:7" s="52" customFormat="1" x14ac:dyDescent="0.3">
      <c r="G215" s="54"/>
    </row>
    <row r="216" spans="7:7" s="52" customFormat="1" x14ac:dyDescent="0.3">
      <c r="G216" s="54"/>
    </row>
    <row r="217" spans="7:7" s="52" customFormat="1" x14ac:dyDescent="0.3">
      <c r="G217" s="54"/>
    </row>
    <row r="218" spans="7:7" s="52" customFormat="1" x14ac:dyDescent="0.3">
      <c r="G218" s="54"/>
    </row>
    <row r="219" spans="7:7" s="52" customFormat="1" x14ac:dyDescent="0.3">
      <c r="G219" s="54"/>
    </row>
    <row r="220" spans="7:7" s="52" customFormat="1" x14ac:dyDescent="0.3">
      <c r="G220" s="54"/>
    </row>
    <row r="221" spans="7:7" s="52" customFormat="1" x14ac:dyDescent="0.3">
      <c r="G221" s="54"/>
    </row>
    <row r="222" spans="7:7" s="52" customFormat="1" x14ac:dyDescent="0.3">
      <c r="G222" s="54"/>
    </row>
    <row r="223" spans="7:7" s="52" customFormat="1" x14ac:dyDescent="0.3">
      <c r="G223" s="54"/>
    </row>
    <row r="224" spans="7:7" s="52" customFormat="1" x14ac:dyDescent="0.3">
      <c r="G224" s="54"/>
    </row>
    <row r="225" spans="7:7" s="52" customFormat="1" x14ac:dyDescent="0.3">
      <c r="G225" s="54"/>
    </row>
    <row r="226" spans="7:7" s="52" customFormat="1" x14ac:dyDescent="0.3">
      <c r="G226" s="54"/>
    </row>
    <row r="227" spans="7:7" s="52" customFormat="1" x14ac:dyDescent="0.3">
      <c r="G227" s="54"/>
    </row>
    <row r="228" spans="7:7" s="52" customFormat="1" x14ac:dyDescent="0.3">
      <c r="G228" s="54"/>
    </row>
    <row r="229" spans="7:7" s="52" customFormat="1" x14ac:dyDescent="0.3">
      <c r="G229" s="54"/>
    </row>
    <row r="230" spans="7:7" s="52" customFormat="1" x14ac:dyDescent="0.3">
      <c r="G230" s="54"/>
    </row>
    <row r="231" spans="7:7" s="52" customFormat="1" x14ac:dyDescent="0.3">
      <c r="G231" s="54"/>
    </row>
    <row r="232" spans="7:7" s="52" customFormat="1" x14ac:dyDescent="0.3">
      <c r="G232" s="54"/>
    </row>
    <row r="233" spans="7:7" s="52" customFormat="1" x14ac:dyDescent="0.3">
      <c r="G233" s="54"/>
    </row>
    <row r="234" spans="7:7" s="52" customFormat="1" x14ac:dyDescent="0.3">
      <c r="G234" s="54"/>
    </row>
    <row r="235" spans="7:7" s="52" customFormat="1" x14ac:dyDescent="0.3">
      <c r="G235" s="54"/>
    </row>
    <row r="236" spans="7:7" s="52" customFormat="1" x14ac:dyDescent="0.3">
      <c r="G236" s="54"/>
    </row>
    <row r="237" spans="7:7" s="52" customFormat="1" x14ac:dyDescent="0.3">
      <c r="G237" s="54"/>
    </row>
    <row r="238" spans="7:7" s="52" customFormat="1" x14ac:dyDescent="0.3">
      <c r="G238" s="54"/>
    </row>
    <row r="239" spans="7:7" s="52" customFormat="1" x14ac:dyDescent="0.3">
      <c r="G239" s="54"/>
    </row>
    <row r="240" spans="7:7" s="52" customFormat="1" x14ac:dyDescent="0.3">
      <c r="G240" s="54"/>
    </row>
    <row r="241" spans="7:7" s="52" customFormat="1" x14ac:dyDescent="0.3">
      <c r="G241" s="54"/>
    </row>
    <row r="242" spans="7:7" s="52" customFormat="1" x14ac:dyDescent="0.3">
      <c r="G242" s="54"/>
    </row>
    <row r="243" spans="7:7" s="52" customFormat="1" x14ac:dyDescent="0.3">
      <c r="G243" s="54"/>
    </row>
    <row r="244" spans="7:7" s="52" customFormat="1" x14ac:dyDescent="0.3">
      <c r="G244" s="54"/>
    </row>
    <row r="245" spans="7:7" s="52" customFormat="1" x14ac:dyDescent="0.3">
      <c r="G245" s="54"/>
    </row>
    <row r="246" spans="7:7" s="52" customFormat="1" x14ac:dyDescent="0.3">
      <c r="G246" s="54"/>
    </row>
    <row r="247" spans="7:7" s="52" customFormat="1" x14ac:dyDescent="0.3">
      <c r="G247" s="54"/>
    </row>
    <row r="248" spans="7:7" s="52" customFormat="1" x14ac:dyDescent="0.3">
      <c r="G248" s="54"/>
    </row>
    <row r="249" spans="7:7" s="52" customFormat="1" x14ac:dyDescent="0.3">
      <c r="G249" s="54"/>
    </row>
    <row r="250" spans="7:7" s="52" customFormat="1" x14ac:dyDescent="0.3">
      <c r="G250" s="54"/>
    </row>
    <row r="251" spans="7:7" s="52" customFormat="1" x14ac:dyDescent="0.3">
      <c r="G251" s="54"/>
    </row>
    <row r="252" spans="7:7" s="52" customFormat="1" x14ac:dyDescent="0.3">
      <c r="G252" s="54"/>
    </row>
    <row r="253" spans="7:7" s="52" customFormat="1" x14ac:dyDescent="0.3">
      <c r="G253" s="54"/>
    </row>
    <row r="254" spans="7:7" s="52" customFormat="1" x14ac:dyDescent="0.3">
      <c r="G254" s="54"/>
    </row>
    <row r="255" spans="7:7" s="52" customFormat="1" x14ac:dyDescent="0.3">
      <c r="G255" s="54"/>
    </row>
    <row r="256" spans="7:7" s="52" customFormat="1" x14ac:dyDescent="0.3">
      <c r="G256" s="54"/>
    </row>
    <row r="257" spans="7:7" s="52" customFormat="1" x14ac:dyDescent="0.3">
      <c r="G257" s="54"/>
    </row>
    <row r="258" spans="7:7" s="52" customFormat="1" x14ac:dyDescent="0.3">
      <c r="G258" s="54"/>
    </row>
    <row r="259" spans="7:7" s="52" customFormat="1" x14ac:dyDescent="0.3">
      <c r="G259" s="54"/>
    </row>
    <row r="260" spans="7:7" s="52" customFormat="1" x14ac:dyDescent="0.3">
      <c r="G260" s="54"/>
    </row>
    <row r="261" spans="7:7" s="52" customFormat="1" x14ac:dyDescent="0.3">
      <c r="G261" s="54"/>
    </row>
    <row r="262" spans="7:7" s="52" customFormat="1" x14ac:dyDescent="0.3">
      <c r="G262" s="54"/>
    </row>
    <row r="263" spans="7:7" s="52" customFormat="1" x14ac:dyDescent="0.3">
      <c r="G263" s="54"/>
    </row>
    <row r="264" spans="7:7" s="52" customFormat="1" x14ac:dyDescent="0.3">
      <c r="G264" s="54"/>
    </row>
    <row r="265" spans="7:7" s="52" customFormat="1" x14ac:dyDescent="0.3">
      <c r="G265" s="54"/>
    </row>
    <row r="266" spans="7:7" s="52" customFormat="1" x14ac:dyDescent="0.3">
      <c r="G266" s="54"/>
    </row>
    <row r="267" spans="7:7" s="52" customFormat="1" x14ac:dyDescent="0.3">
      <c r="G267" s="54"/>
    </row>
    <row r="268" spans="7:7" s="52" customFormat="1" x14ac:dyDescent="0.3">
      <c r="G268" s="54"/>
    </row>
    <row r="269" spans="7:7" s="52" customFormat="1" x14ac:dyDescent="0.3">
      <c r="G269" s="54"/>
    </row>
    <row r="270" spans="7:7" s="52" customFormat="1" x14ac:dyDescent="0.3">
      <c r="G270" s="54"/>
    </row>
    <row r="271" spans="7:7" s="52" customFormat="1" x14ac:dyDescent="0.3">
      <c r="G271" s="54"/>
    </row>
    <row r="272" spans="7:7" s="52" customFormat="1" x14ac:dyDescent="0.3">
      <c r="G272" s="54"/>
    </row>
    <row r="273" spans="7:7" s="52" customFormat="1" x14ac:dyDescent="0.3">
      <c r="G273" s="54"/>
    </row>
    <row r="274" spans="7:7" s="52" customFormat="1" x14ac:dyDescent="0.3">
      <c r="G274" s="54"/>
    </row>
    <row r="275" spans="7:7" s="52" customFormat="1" x14ac:dyDescent="0.3">
      <c r="G275" s="54"/>
    </row>
    <row r="276" spans="7:7" s="52" customFormat="1" x14ac:dyDescent="0.3">
      <c r="G276" s="54"/>
    </row>
    <row r="277" spans="7:7" s="52" customFormat="1" x14ac:dyDescent="0.3">
      <c r="G277" s="54"/>
    </row>
    <row r="278" spans="7:7" s="52" customFormat="1" x14ac:dyDescent="0.3">
      <c r="G278" s="54"/>
    </row>
    <row r="279" spans="7:7" s="52" customFormat="1" x14ac:dyDescent="0.3">
      <c r="G279" s="54"/>
    </row>
    <row r="280" spans="7:7" s="52" customFormat="1" x14ac:dyDescent="0.3">
      <c r="G280" s="54"/>
    </row>
    <row r="281" spans="7:7" s="52" customFormat="1" x14ac:dyDescent="0.3">
      <c r="G281" s="54"/>
    </row>
    <row r="282" spans="7:7" s="52" customFormat="1" x14ac:dyDescent="0.3">
      <c r="G282" s="54"/>
    </row>
    <row r="283" spans="7:7" s="52" customFormat="1" x14ac:dyDescent="0.3">
      <c r="G283" s="54"/>
    </row>
    <row r="284" spans="7:7" s="52" customFormat="1" x14ac:dyDescent="0.3">
      <c r="G284" s="54"/>
    </row>
    <row r="285" spans="7:7" s="52" customFormat="1" x14ac:dyDescent="0.3">
      <c r="G285" s="54"/>
    </row>
    <row r="286" spans="7:7" s="52" customFormat="1" x14ac:dyDescent="0.3">
      <c r="G286" s="54"/>
    </row>
    <row r="287" spans="7:7" s="52" customFormat="1" x14ac:dyDescent="0.3">
      <c r="G287" s="54"/>
    </row>
    <row r="288" spans="7:7" s="52" customFormat="1" x14ac:dyDescent="0.3">
      <c r="G288" s="54"/>
    </row>
    <row r="289" spans="7:7" s="52" customFormat="1" x14ac:dyDescent="0.3">
      <c r="G289" s="54"/>
    </row>
    <row r="290" spans="7:7" s="52" customFormat="1" x14ac:dyDescent="0.3">
      <c r="G290" s="54"/>
    </row>
    <row r="291" spans="7:7" s="52" customFormat="1" x14ac:dyDescent="0.3">
      <c r="G291" s="54"/>
    </row>
    <row r="292" spans="7:7" s="52" customFormat="1" x14ac:dyDescent="0.3">
      <c r="G292" s="54"/>
    </row>
    <row r="293" spans="7:7" s="52" customFormat="1" x14ac:dyDescent="0.3">
      <c r="G293" s="54"/>
    </row>
    <row r="294" spans="7:7" s="52" customFormat="1" x14ac:dyDescent="0.3">
      <c r="G294" s="54"/>
    </row>
    <row r="295" spans="7:7" s="52" customFormat="1" x14ac:dyDescent="0.3">
      <c r="G295" s="54"/>
    </row>
    <row r="296" spans="7:7" s="52" customFormat="1" x14ac:dyDescent="0.3">
      <c r="G296" s="54"/>
    </row>
    <row r="297" spans="7:7" s="52" customFormat="1" x14ac:dyDescent="0.3">
      <c r="G297" s="54"/>
    </row>
    <row r="298" spans="7:7" s="52" customFormat="1" x14ac:dyDescent="0.3">
      <c r="G298" s="54"/>
    </row>
    <row r="299" spans="7:7" s="52" customFormat="1" x14ac:dyDescent="0.3">
      <c r="G299" s="54"/>
    </row>
    <row r="300" spans="7:7" s="52" customFormat="1" x14ac:dyDescent="0.3">
      <c r="G300" s="54"/>
    </row>
    <row r="301" spans="7:7" s="52" customFormat="1" x14ac:dyDescent="0.3">
      <c r="G301" s="54"/>
    </row>
    <row r="302" spans="7:7" s="52" customFormat="1" x14ac:dyDescent="0.3">
      <c r="G302" s="54"/>
    </row>
    <row r="303" spans="7:7" s="52" customFormat="1" x14ac:dyDescent="0.3">
      <c r="G303" s="54"/>
    </row>
    <row r="304" spans="7:7" s="52" customFormat="1" x14ac:dyDescent="0.3">
      <c r="G304" s="54"/>
    </row>
    <row r="305" spans="7:7" s="52" customFormat="1" x14ac:dyDescent="0.3">
      <c r="G305" s="54"/>
    </row>
    <row r="306" spans="7:7" s="52" customFormat="1" x14ac:dyDescent="0.3">
      <c r="G306" s="54"/>
    </row>
    <row r="307" spans="7:7" s="52" customFormat="1" x14ac:dyDescent="0.3">
      <c r="G307" s="54"/>
    </row>
    <row r="308" spans="7:7" s="52" customFormat="1" x14ac:dyDescent="0.3">
      <c r="G308" s="54"/>
    </row>
    <row r="309" spans="7:7" s="52" customFormat="1" x14ac:dyDescent="0.3">
      <c r="G309" s="54"/>
    </row>
    <row r="310" spans="7:7" s="52" customFormat="1" x14ac:dyDescent="0.3">
      <c r="G310" s="54"/>
    </row>
    <row r="311" spans="7:7" s="52" customFormat="1" x14ac:dyDescent="0.3">
      <c r="G311" s="54"/>
    </row>
    <row r="312" spans="7:7" s="52" customFormat="1" x14ac:dyDescent="0.3">
      <c r="G312" s="54"/>
    </row>
    <row r="313" spans="7:7" s="52" customFormat="1" x14ac:dyDescent="0.3">
      <c r="G313" s="54"/>
    </row>
    <row r="314" spans="7:7" s="52" customFormat="1" x14ac:dyDescent="0.3">
      <c r="G314" s="54"/>
    </row>
    <row r="315" spans="7:7" s="52" customFormat="1" x14ac:dyDescent="0.3">
      <c r="G315" s="54"/>
    </row>
    <row r="316" spans="7:7" s="52" customFormat="1" x14ac:dyDescent="0.3">
      <c r="G316" s="54"/>
    </row>
    <row r="317" spans="7:7" s="52" customFormat="1" x14ac:dyDescent="0.3">
      <c r="G317" s="54"/>
    </row>
    <row r="318" spans="7:7" s="52" customFormat="1" x14ac:dyDescent="0.3">
      <c r="G318" s="54"/>
    </row>
    <row r="319" spans="7:7" s="52" customFormat="1" x14ac:dyDescent="0.3">
      <c r="G319" s="54"/>
    </row>
    <row r="320" spans="7:7" s="52" customFormat="1" x14ac:dyDescent="0.3">
      <c r="G320" s="54"/>
    </row>
    <row r="321" spans="7:7" s="52" customFormat="1" x14ac:dyDescent="0.3">
      <c r="G321" s="54"/>
    </row>
    <row r="322" spans="7:7" s="52" customFormat="1" x14ac:dyDescent="0.3">
      <c r="G322" s="54"/>
    </row>
    <row r="323" spans="7:7" s="52" customFormat="1" x14ac:dyDescent="0.3">
      <c r="G323" s="54"/>
    </row>
    <row r="324" spans="7:7" s="52" customFormat="1" x14ac:dyDescent="0.3">
      <c r="G324" s="54"/>
    </row>
    <row r="325" spans="7:7" s="52" customFormat="1" x14ac:dyDescent="0.3">
      <c r="G325" s="54"/>
    </row>
    <row r="326" spans="7:7" s="52" customFormat="1" x14ac:dyDescent="0.3">
      <c r="G326" s="54"/>
    </row>
    <row r="327" spans="7:7" s="52" customFormat="1" x14ac:dyDescent="0.3">
      <c r="G327" s="54"/>
    </row>
    <row r="328" spans="7:7" s="52" customFormat="1" x14ac:dyDescent="0.3">
      <c r="G328" s="54"/>
    </row>
    <row r="329" spans="7:7" s="52" customFormat="1" x14ac:dyDescent="0.3">
      <c r="G329" s="54"/>
    </row>
    <row r="330" spans="7:7" s="52" customFormat="1" x14ac:dyDescent="0.3">
      <c r="G330" s="54"/>
    </row>
  </sheetData>
  <mergeCells count="35">
    <mergeCell ref="A1:D1"/>
    <mergeCell ref="E1:L1"/>
    <mergeCell ref="A2:D2"/>
    <mergeCell ref="E2:L2"/>
    <mergeCell ref="A3:D3"/>
    <mergeCell ref="C148:G148"/>
    <mergeCell ref="H148:L148"/>
    <mergeCell ref="A4:F4"/>
    <mergeCell ref="I4:N4"/>
    <mergeCell ref="A5:L5"/>
    <mergeCell ref="A6:L6"/>
    <mergeCell ref="A8:A9"/>
    <mergeCell ref="B8:B9"/>
    <mergeCell ref="C8:C9"/>
    <mergeCell ref="D8:D9"/>
    <mergeCell ref="E8:E9"/>
    <mergeCell ref="M8:M9"/>
    <mergeCell ref="B10:D10"/>
    <mergeCell ref="B14:D14"/>
    <mergeCell ref="F8:F9"/>
    <mergeCell ref="G8:H8"/>
    <mergeCell ref="I8:K8"/>
    <mergeCell ref="L8:L9"/>
    <mergeCell ref="H142:L142"/>
    <mergeCell ref="L26:L29"/>
    <mergeCell ref="B31:D31"/>
    <mergeCell ref="H141:L141"/>
    <mergeCell ref="L11:L12"/>
    <mergeCell ref="L32:L47"/>
    <mergeCell ref="L48:L72"/>
    <mergeCell ref="L73:L97"/>
    <mergeCell ref="L98:L122"/>
    <mergeCell ref="L123:L137"/>
    <mergeCell ref="L15:L23"/>
    <mergeCell ref="B25:D25"/>
  </mergeCells>
  <conditionalFormatting sqref="B32:B68 B101:B130">
    <cfRule type="cellIs" dxfId="109" priority="110" operator="equal">
      <formula>"Thanh lý"</formula>
    </cfRule>
  </conditionalFormatting>
  <conditionalFormatting sqref="B32:B68 B101:B130">
    <cfRule type="cellIs" dxfId="108" priority="109" operator="equal">
      <formula>"Thanh lý 2013"</formula>
    </cfRule>
  </conditionalFormatting>
  <conditionalFormatting sqref="B69">
    <cfRule type="cellIs" dxfId="107" priority="108" operator="equal">
      <formula>"Thanh lý"</formula>
    </cfRule>
  </conditionalFormatting>
  <conditionalFormatting sqref="B69">
    <cfRule type="cellIs" dxfId="106" priority="107" operator="equal">
      <formula>"Thanh lý 2013"</formula>
    </cfRule>
  </conditionalFormatting>
  <conditionalFormatting sqref="B70">
    <cfRule type="cellIs" dxfId="105" priority="106" operator="equal">
      <formula>"Thanh lý"</formula>
    </cfRule>
  </conditionalFormatting>
  <conditionalFormatting sqref="B70">
    <cfRule type="cellIs" dxfId="104" priority="105" operator="equal">
      <formula>"Thanh lý 2013"</formula>
    </cfRule>
  </conditionalFormatting>
  <conditionalFormatting sqref="B71">
    <cfRule type="cellIs" dxfId="103" priority="104" operator="equal">
      <formula>"Thanh lý"</formula>
    </cfRule>
  </conditionalFormatting>
  <conditionalFormatting sqref="B71">
    <cfRule type="cellIs" dxfId="102" priority="103" operator="equal">
      <formula>"Thanh lý 2013"</formula>
    </cfRule>
  </conditionalFormatting>
  <conditionalFormatting sqref="B72">
    <cfRule type="cellIs" dxfId="101" priority="102" operator="equal">
      <formula>"Thanh lý"</formula>
    </cfRule>
  </conditionalFormatting>
  <conditionalFormatting sqref="B72">
    <cfRule type="cellIs" dxfId="100" priority="101" operator="equal">
      <formula>"Thanh lý 2013"</formula>
    </cfRule>
  </conditionalFormatting>
  <conditionalFormatting sqref="B133:B136 B73:B99">
    <cfRule type="cellIs" dxfId="99" priority="100" operator="equal">
      <formula>"Thanh lý"</formula>
    </cfRule>
  </conditionalFormatting>
  <conditionalFormatting sqref="B133:B136 B73:B99">
    <cfRule type="cellIs" dxfId="98" priority="99" operator="equal">
      <formula>"Thanh lý 2013"</formula>
    </cfRule>
  </conditionalFormatting>
  <conditionalFormatting sqref="B132 B137">
    <cfRule type="cellIs" dxfId="97" priority="98" operator="equal">
      <formula>"Thanh lý"</formula>
    </cfRule>
  </conditionalFormatting>
  <conditionalFormatting sqref="B132 B137">
    <cfRule type="cellIs" dxfId="96" priority="97" operator="equal">
      <formula>"Thanh lý 2013"</formula>
    </cfRule>
  </conditionalFormatting>
  <conditionalFormatting sqref="B131">
    <cfRule type="cellIs" dxfId="95" priority="96" operator="equal">
      <formula>"Thanh lý"</formula>
    </cfRule>
  </conditionalFormatting>
  <conditionalFormatting sqref="B131">
    <cfRule type="cellIs" dxfId="94" priority="95" operator="equal">
      <formula>"Thanh lý 2013"</formula>
    </cfRule>
  </conditionalFormatting>
  <conditionalFormatting sqref="B100">
    <cfRule type="cellIs" dxfId="93" priority="94" operator="equal">
      <formula>"Thanh lý"</formula>
    </cfRule>
  </conditionalFormatting>
  <conditionalFormatting sqref="B100">
    <cfRule type="cellIs" dxfId="92" priority="93" operator="equal">
      <formula>"Thanh lý 2013"</formula>
    </cfRule>
  </conditionalFormatting>
  <conditionalFormatting sqref="C101:C130">
    <cfRule type="cellIs" dxfId="91" priority="92" operator="equal">
      <formula>"Thanh lý"</formula>
    </cfRule>
  </conditionalFormatting>
  <conditionalFormatting sqref="C101:C130">
    <cfRule type="cellIs" dxfId="90" priority="91" operator="equal">
      <formula>"Thanh lý 2013"</formula>
    </cfRule>
  </conditionalFormatting>
  <conditionalFormatting sqref="C32:C68">
    <cfRule type="cellIs" dxfId="89" priority="90" operator="equal">
      <formula>"Thanh lý"</formula>
    </cfRule>
  </conditionalFormatting>
  <conditionalFormatting sqref="C32:C68">
    <cfRule type="cellIs" dxfId="88" priority="89" operator="equal">
      <formula>"Thanh lý 2013"</formula>
    </cfRule>
  </conditionalFormatting>
  <conditionalFormatting sqref="C69">
    <cfRule type="cellIs" dxfId="87" priority="88" operator="equal">
      <formula>"Thanh lý"</formula>
    </cfRule>
  </conditionalFormatting>
  <conditionalFormatting sqref="C69">
    <cfRule type="cellIs" dxfId="86" priority="87" operator="equal">
      <formula>"Thanh lý 2013"</formula>
    </cfRule>
  </conditionalFormatting>
  <conditionalFormatting sqref="C70">
    <cfRule type="cellIs" dxfId="85" priority="86" operator="equal">
      <formula>"Thanh lý"</formula>
    </cfRule>
  </conditionalFormatting>
  <conditionalFormatting sqref="C70">
    <cfRule type="cellIs" dxfId="84" priority="85" operator="equal">
      <formula>"Thanh lý 2013"</formula>
    </cfRule>
  </conditionalFormatting>
  <conditionalFormatting sqref="C71">
    <cfRule type="cellIs" dxfId="83" priority="84" operator="equal">
      <formula>"Thanh lý"</formula>
    </cfRule>
  </conditionalFormatting>
  <conditionalFormatting sqref="C71">
    <cfRule type="cellIs" dxfId="82" priority="83" operator="equal">
      <formula>"Thanh lý 2013"</formula>
    </cfRule>
  </conditionalFormatting>
  <conditionalFormatting sqref="C72">
    <cfRule type="cellIs" dxfId="81" priority="82" operator="equal">
      <formula>"Thanh lý"</formula>
    </cfRule>
  </conditionalFormatting>
  <conditionalFormatting sqref="C72">
    <cfRule type="cellIs" dxfId="80" priority="81" operator="equal">
      <formula>"Thanh lý 2013"</formula>
    </cfRule>
  </conditionalFormatting>
  <conditionalFormatting sqref="C133:C136 C73:C99">
    <cfRule type="cellIs" dxfId="79" priority="80" operator="equal">
      <formula>"Thanh lý"</formula>
    </cfRule>
  </conditionalFormatting>
  <conditionalFormatting sqref="C133:C136 C73:C99">
    <cfRule type="cellIs" dxfId="78" priority="79" operator="equal">
      <formula>"Thanh lý 2013"</formula>
    </cfRule>
  </conditionalFormatting>
  <conditionalFormatting sqref="C132 C137">
    <cfRule type="cellIs" dxfId="77" priority="78" operator="equal">
      <formula>"Thanh lý"</formula>
    </cfRule>
  </conditionalFormatting>
  <conditionalFormatting sqref="C132 C137">
    <cfRule type="cellIs" dxfId="76" priority="77" operator="equal">
      <formula>"Thanh lý 2013"</formula>
    </cfRule>
  </conditionalFormatting>
  <conditionalFormatting sqref="C131">
    <cfRule type="cellIs" dxfId="75" priority="76" operator="equal">
      <formula>"Thanh lý"</formula>
    </cfRule>
  </conditionalFormatting>
  <conditionalFormatting sqref="C131">
    <cfRule type="cellIs" dxfId="74" priority="75" operator="equal">
      <formula>"Thanh lý 2013"</formula>
    </cfRule>
  </conditionalFormatting>
  <conditionalFormatting sqref="C100">
    <cfRule type="cellIs" dxfId="73" priority="74" operator="equal">
      <formula>"Thanh lý"</formula>
    </cfRule>
  </conditionalFormatting>
  <conditionalFormatting sqref="C100">
    <cfRule type="cellIs" dxfId="72" priority="73" operator="equal">
      <formula>"Thanh lý 2013"</formula>
    </cfRule>
  </conditionalFormatting>
  <conditionalFormatting sqref="E101:E130">
    <cfRule type="cellIs" dxfId="71" priority="72" operator="equal">
      <formula>"Thanh lý"</formula>
    </cfRule>
  </conditionalFormatting>
  <conditionalFormatting sqref="E101:E130">
    <cfRule type="cellIs" dxfId="70" priority="71" operator="equal">
      <formula>"Thanh lý 2013"</formula>
    </cfRule>
  </conditionalFormatting>
  <conditionalFormatting sqref="E72">
    <cfRule type="cellIs" dxfId="69" priority="61" operator="equal">
      <formula>"Thanh lý 2013"</formula>
    </cfRule>
  </conditionalFormatting>
  <conditionalFormatting sqref="E100">
    <cfRule type="cellIs" dxfId="68" priority="53" operator="equal">
      <formula>"Thanh lý 2013"</formula>
    </cfRule>
  </conditionalFormatting>
  <conditionalFormatting sqref="E32:E68">
    <cfRule type="cellIs" dxfId="67" priority="70" operator="equal">
      <formula>"Thanh lý"</formula>
    </cfRule>
  </conditionalFormatting>
  <conditionalFormatting sqref="E32:E68">
    <cfRule type="cellIs" dxfId="66" priority="69" operator="equal">
      <formula>"Thanh lý 2013"</formula>
    </cfRule>
  </conditionalFormatting>
  <conditionalFormatting sqref="E69">
    <cfRule type="cellIs" dxfId="65" priority="68" operator="equal">
      <formula>"Thanh lý"</formula>
    </cfRule>
  </conditionalFormatting>
  <conditionalFormatting sqref="E69">
    <cfRule type="cellIs" dxfId="64" priority="67" operator="equal">
      <formula>"Thanh lý 2013"</formula>
    </cfRule>
  </conditionalFormatting>
  <conditionalFormatting sqref="E70">
    <cfRule type="cellIs" dxfId="63" priority="66" operator="equal">
      <formula>"Thanh lý"</formula>
    </cfRule>
  </conditionalFormatting>
  <conditionalFormatting sqref="E70">
    <cfRule type="cellIs" dxfId="62" priority="65" operator="equal">
      <formula>"Thanh lý 2013"</formula>
    </cfRule>
  </conditionalFormatting>
  <conditionalFormatting sqref="E71">
    <cfRule type="cellIs" dxfId="61" priority="64" operator="equal">
      <formula>"Thanh lý"</formula>
    </cfRule>
  </conditionalFormatting>
  <conditionalFormatting sqref="E71">
    <cfRule type="cellIs" dxfId="60" priority="63" operator="equal">
      <formula>"Thanh lý 2013"</formula>
    </cfRule>
  </conditionalFormatting>
  <conditionalFormatting sqref="E72">
    <cfRule type="cellIs" dxfId="59" priority="62" operator="equal">
      <formula>"Thanh lý"</formula>
    </cfRule>
  </conditionalFormatting>
  <conditionalFormatting sqref="E133:E136 E73:E99">
    <cfRule type="cellIs" dxfId="58" priority="60" operator="equal">
      <formula>"Thanh lý"</formula>
    </cfRule>
  </conditionalFormatting>
  <conditionalFormatting sqref="E133:E136 E73:E99">
    <cfRule type="cellIs" dxfId="57" priority="59" operator="equal">
      <formula>"Thanh lý 2013"</formula>
    </cfRule>
  </conditionalFormatting>
  <conditionalFormatting sqref="E132 E137">
    <cfRule type="cellIs" dxfId="56" priority="58" operator="equal">
      <formula>"Thanh lý"</formula>
    </cfRule>
  </conditionalFormatting>
  <conditionalFormatting sqref="E132 E137">
    <cfRule type="cellIs" dxfId="55" priority="57" operator="equal">
      <formula>"Thanh lý 2013"</formula>
    </cfRule>
  </conditionalFormatting>
  <conditionalFormatting sqref="E131">
    <cfRule type="cellIs" dxfId="54" priority="56" operator="equal">
      <formula>"Thanh lý"</formula>
    </cfRule>
  </conditionalFormatting>
  <conditionalFormatting sqref="E131">
    <cfRule type="cellIs" dxfId="53" priority="55" operator="equal">
      <formula>"Thanh lý 2013"</formula>
    </cfRule>
  </conditionalFormatting>
  <conditionalFormatting sqref="E100">
    <cfRule type="cellIs" dxfId="52" priority="54" operator="equal">
      <formula>"Thanh lý"</formula>
    </cfRule>
  </conditionalFormatting>
  <conditionalFormatting sqref="D101:D130">
    <cfRule type="cellIs" dxfId="51" priority="52" operator="equal">
      <formula>"Thanh lý"</formula>
    </cfRule>
  </conditionalFormatting>
  <conditionalFormatting sqref="D101:D130">
    <cfRule type="cellIs" dxfId="50" priority="51" operator="equal">
      <formula>"Thanh lý 2013"</formula>
    </cfRule>
  </conditionalFormatting>
  <conditionalFormatting sqref="D32:D68">
    <cfRule type="cellIs" dxfId="49" priority="50" operator="equal">
      <formula>"Thanh lý"</formula>
    </cfRule>
  </conditionalFormatting>
  <conditionalFormatting sqref="D32:D68">
    <cfRule type="cellIs" dxfId="48" priority="49" operator="equal">
      <formula>"Thanh lý 2013"</formula>
    </cfRule>
  </conditionalFormatting>
  <conditionalFormatting sqref="D69">
    <cfRule type="cellIs" dxfId="47" priority="48" operator="equal">
      <formula>"Thanh lý"</formula>
    </cfRule>
  </conditionalFormatting>
  <conditionalFormatting sqref="D69">
    <cfRule type="cellIs" dxfId="46" priority="47" operator="equal">
      <formula>"Thanh lý 2013"</formula>
    </cfRule>
  </conditionalFormatting>
  <conditionalFormatting sqref="D70">
    <cfRule type="cellIs" dxfId="45" priority="46" operator="equal">
      <formula>"Thanh lý"</formula>
    </cfRule>
  </conditionalFormatting>
  <conditionalFormatting sqref="D70">
    <cfRule type="cellIs" dxfId="44" priority="45" operator="equal">
      <formula>"Thanh lý 2013"</formula>
    </cfRule>
  </conditionalFormatting>
  <conditionalFormatting sqref="D71">
    <cfRule type="cellIs" dxfId="43" priority="44" operator="equal">
      <formula>"Thanh lý"</formula>
    </cfRule>
  </conditionalFormatting>
  <conditionalFormatting sqref="D71">
    <cfRule type="cellIs" dxfId="42" priority="43" operator="equal">
      <formula>"Thanh lý 2013"</formula>
    </cfRule>
  </conditionalFormatting>
  <conditionalFormatting sqref="D72">
    <cfRule type="cellIs" dxfId="41" priority="42" operator="equal">
      <formula>"Thanh lý"</formula>
    </cfRule>
  </conditionalFormatting>
  <conditionalFormatting sqref="D72">
    <cfRule type="cellIs" dxfId="40" priority="41" operator="equal">
      <formula>"Thanh lý 2013"</formula>
    </cfRule>
  </conditionalFormatting>
  <conditionalFormatting sqref="D133:D136 D73:D99">
    <cfRule type="cellIs" dxfId="39" priority="40" operator="equal">
      <formula>"Thanh lý"</formula>
    </cfRule>
  </conditionalFormatting>
  <conditionalFormatting sqref="D133:D136 D73:D99">
    <cfRule type="cellIs" dxfId="38" priority="39" operator="equal">
      <formula>"Thanh lý 2013"</formula>
    </cfRule>
  </conditionalFormatting>
  <conditionalFormatting sqref="D132 D137">
    <cfRule type="cellIs" dxfId="37" priority="38" operator="equal">
      <formula>"Thanh lý"</formula>
    </cfRule>
  </conditionalFormatting>
  <conditionalFormatting sqref="D132 D137">
    <cfRule type="cellIs" dxfId="36" priority="37" operator="equal">
      <formula>"Thanh lý 2013"</formula>
    </cfRule>
  </conditionalFormatting>
  <conditionalFormatting sqref="D131">
    <cfRule type="cellIs" dxfId="35" priority="36" operator="equal">
      <formula>"Thanh lý"</formula>
    </cfRule>
  </conditionalFormatting>
  <conditionalFormatting sqref="D131">
    <cfRule type="cellIs" dxfId="34" priority="35" operator="equal">
      <formula>"Thanh lý 2013"</formula>
    </cfRule>
  </conditionalFormatting>
  <conditionalFormatting sqref="D100">
    <cfRule type="cellIs" dxfId="33" priority="34" operator="equal">
      <formula>"Thanh lý"</formula>
    </cfRule>
  </conditionalFormatting>
  <conditionalFormatting sqref="D100">
    <cfRule type="cellIs" dxfId="32" priority="33" operator="equal">
      <formula>"Thanh lý 2013"</formula>
    </cfRule>
  </conditionalFormatting>
  <conditionalFormatting sqref="B26">
    <cfRule type="cellIs" dxfId="31" priority="32" operator="equal">
      <formula>"Thanh lý"</formula>
    </cfRule>
  </conditionalFormatting>
  <conditionalFormatting sqref="B26">
    <cfRule type="cellIs" dxfId="30" priority="31" operator="equal">
      <formula>"Thanh lý 2013"</formula>
    </cfRule>
  </conditionalFormatting>
  <conditionalFormatting sqref="C26">
    <cfRule type="cellIs" dxfId="29" priority="30" operator="equal">
      <formula>"Thanh lý"</formula>
    </cfRule>
  </conditionalFormatting>
  <conditionalFormatting sqref="C26">
    <cfRule type="cellIs" dxfId="28" priority="29" operator="equal">
      <formula>"Thanh lý 2013"</formula>
    </cfRule>
  </conditionalFormatting>
  <conditionalFormatting sqref="E26">
    <cfRule type="cellIs" dxfId="27" priority="28" operator="equal">
      <formula>"Thanh lý"</formula>
    </cfRule>
  </conditionalFormatting>
  <conditionalFormatting sqref="E26">
    <cfRule type="cellIs" dxfId="26" priority="27" operator="equal">
      <formula>"Thanh lý 2013"</formula>
    </cfRule>
  </conditionalFormatting>
  <conditionalFormatting sqref="D26">
    <cfRule type="cellIs" dxfId="25" priority="26" operator="equal">
      <formula>"Thanh lý"</formula>
    </cfRule>
  </conditionalFormatting>
  <conditionalFormatting sqref="D26">
    <cfRule type="cellIs" dxfId="24" priority="25" operator="equal">
      <formula>"Thanh lý 2013"</formula>
    </cfRule>
  </conditionalFormatting>
  <conditionalFormatting sqref="B27">
    <cfRule type="cellIs" dxfId="23" priority="24" operator="equal">
      <formula>"Thanh lý"</formula>
    </cfRule>
  </conditionalFormatting>
  <conditionalFormatting sqref="B27">
    <cfRule type="cellIs" dxfId="22" priority="23" operator="equal">
      <formula>"Thanh lý 2013"</formula>
    </cfRule>
  </conditionalFormatting>
  <conditionalFormatting sqref="C27">
    <cfRule type="cellIs" dxfId="21" priority="22" operator="equal">
      <formula>"Thanh lý"</formula>
    </cfRule>
  </conditionalFormatting>
  <conditionalFormatting sqref="C27">
    <cfRule type="cellIs" dxfId="20" priority="21" operator="equal">
      <formula>"Thanh lý 2013"</formula>
    </cfRule>
  </conditionalFormatting>
  <conditionalFormatting sqref="E27">
    <cfRule type="cellIs" dxfId="19" priority="20" operator="equal">
      <formula>"Thanh lý"</formula>
    </cfRule>
  </conditionalFormatting>
  <conditionalFormatting sqref="E27">
    <cfRule type="cellIs" dxfId="18" priority="19" operator="equal">
      <formula>"Thanh lý 2013"</formula>
    </cfRule>
  </conditionalFormatting>
  <conditionalFormatting sqref="D27">
    <cfRule type="cellIs" dxfId="17" priority="18" operator="equal">
      <formula>"Thanh lý"</formula>
    </cfRule>
  </conditionalFormatting>
  <conditionalFormatting sqref="D27">
    <cfRule type="cellIs" dxfId="16" priority="17" operator="equal">
      <formula>"Thanh lý 2013"</formula>
    </cfRule>
  </conditionalFormatting>
  <conditionalFormatting sqref="B28">
    <cfRule type="cellIs" dxfId="15" priority="16" operator="equal">
      <formula>"Thanh lý"</formula>
    </cfRule>
  </conditionalFormatting>
  <conditionalFormatting sqref="B28">
    <cfRule type="cellIs" dxfId="14" priority="15" operator="equal">
      <formula>"Thanh lý 2013"</formula>
    </cfRule>
  </conditionalFormatting>
  <conditionalFormatting sqref="C28">
    <cfRule type="cellIs" dxfId="13" priority="14" operator="equal">
      <formula>"Thanh lý"</formula>
    </cfRule>
  </conditionalFormatting>
  <conditionalFormatting sqref="C28">
    <cfRule type="cellIs" dxfId="12" priority="13" operator="equal">
      <formula>"Thanh lý 2013"</formula>
    </cfRule>
  </conditionalFormatting>
  <conditionalFormatting sqref="E28">
    <cfRule type="cellIs" dxfId="11" priority="12" operator="equal">
      <formula>"Thanh lý"</formula>
    </cfRule>
  </conditionalFormatting>
  <conditionalFormatting sqref="E28">
    <cfRule type="cellIs" dxfId="10" priority="11" operator="equal">
      <formula>"Thanh lý 2013"</formula>
    </cfRule>
  </conditionalFormatting>
  <conditionalFormatting sqref="D28">
    <cfRule type="cellIs" dxfId="9" priority="10" operator="equal">
      <formula>"Thanh lý"</formula>
    </cfRule>
  </conditionalFormatting>
  <conditionalFormatting sqref="D28">
    <cfRule type="cellIs" dxfId="8" priority="9" operator="equal">
      <formula>"Thanh lý 2013"</formula>
    </cfRule>
  </conditionalFormatting>
  <conditionalFormatting sqref="B29">
    <cfRule type="cellIs" dxfId="7" priority="8" operator="equal">
      <formula>"Thanh lý"</formula>
    </cfRule>
  </conditionalFormatting>
  <conditionalFormatting sqref="B29">
    <cfRule type="cellIs" dxfId="6" priority="7" operator="equal">
      <formula>"Thanh lý 2013"</formula>
    </cfRule>
  </conditionalFormatting>
  <conditionalFormatting sqref="C29">
    <cfRule type="cellIs" dxfId="5" priority="6" operator="equal">
      <formula>"Thanh lý"</formula>
    </cfRule>
  </conditionalFormatting>
  <conditionalFormatting sqref="C29">
    <cfRule type="cellIs" dxfId="4" priority="5" operator="equal">
      <formula>"Thanh lý 2013"</formula>
    </cfRule>
  </conditionalFormatting>
  <conditionalFormatting sqref="E29">
    <cfRule type="cellIs" dxfId="3" priority="4" operator="equal">
      <formula>"Thanh lý"</formula>
    </cfRule>
  </conditionalFormatting>
  <conditionalFormatting sqref="E29">
    <cfRule type="cellIs" dxfId="2" priority="3" operator="equal">
      <formula>"Thanh lý 2013"</formula>
    </cfRule>
  </conditionalFormatting>
  <conditionalFormatting sqref="D29">
    <cfRule type="cellIs" dxfId="1" priority="2" operator="equal">
      <formula>"Thanh lý"</formula>
    </cfRule>
  </conditionalFormatting>
  <conditionalFormatting sqref="D29">
    <cfRule type="cellIs" dxfId="0" priority="1" operator="equal">
      <formula>"Thanh lý 2013"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7"/>
  <sheetViews>
    <sheetView topLeftCell="A19" workbookViewId="0">
      <selection activeCell="G29" sqref="G29"/>
    </sheetView>
  </sheetViews>
  <sheetFormatPr defaultColWidth="8.85546875" defaultRowHeight="18.75" x14ac:dyDescent="0.3"/>
  <cols>
    <col min="1" max="1" width="6" style="1" customWidth="1"/>
    <col min="2" max="2" width="31.7109375" style="1" customWidth="1"/>
    <col min="3" max="3" width="6.7109375" style="1" customWidth="1"/>
    <col min="4" max="4" width="8.28515625" style="1" customWidth="1"/>
    <col min="5" max="5" width="7.42578125" style="1" customWidth="1"/>
    <col min="6" max="6" width="7.5703125" style="30" customWidth="1"/>
    <col min="7" max="7" width="14.140625" style="1" customWidth="1"/>
    <col min="8" max="8" width="10.140625" style="1" customWidth="1"/>
    <col min="9" max="9" width="7.28515625" style="1" customWidth="1"/>
    <col min="10" max="10" width="7.7109375" style="1" customWidth="1"/>
    <col min="11" max="11" width="5.85546875" style="1" customWidth="1"/>
    <col min="12" max="12" width="17.140625" style="76" customWidth="1"/>
    <col min="13" max="256" width="8.85546875" style="1"/>
    <col min="257" max="257" width="6" style="1" customWidth="1"/>
    <col min="258" max="258" width="35.7109375" style="1" customWidth="1"/>
    <col min="259" max="260" width="8.28515625" style="1" customWidth="1"/>
    <col min="261" max="261" width="7.42578125" style="1" customWidth="1"/>
    <col min="262" max="262" width="7.5703125" style="1" customWidth="1"/>
    <col min="263" max="263" width="14.140625" style="1" customWidth="1"/>
    <col min="264" max="264" width="10.140625" style="1" customWidth="1"/>
    <col min="265" max="265" width="7.28515625" style="1" customWidth="1"/>
    <col min="266" max="266" width="7.7109375" style="1" customWidth="1"/>
    <col min="267" max="267" width="5.85546875" style="1" customWidth="1"/>
    <col min="268" max="268" width="19.85546875" style="1" customWidth="1"/>
    <col min="269" max="512" width="8.85546875" style="1"/>
    <col min="513" max="513" width="6" style="1" customWidth="1"/>
    <col min="514" max="514" width="35.7109375" style="1" customWidth="1"/>
    <col min="515" max="516" width="8.28515625" style="1" customWidth="1"/>
    <col min="517" max="517" width="7.42578125" style="1" customWidth="1"/>
    <col min="518" max="518" width="7.5703125" style="1" customWidth="1"/>
    <col min="519" max="519" width="14.140625" style="1" customWidth="1"/>
    <col min="520" max="520" width="10.140625" style="1" customWidth="1"/>
    <col min="521" max="521" width="7.28515625" style="1" customWidth="1"/>
    <col min="522" max="522" width="7.7109375" style="1" customWidth="1"/>
    <col min="523" max="523" width="5.85546875" style="1" customWidth="1"/>
    <col min="524" max="524" width="19.85546875" style="1" customWidth="1"/>
    <col min="525" max="768" width="8.85546875" style="1"/>
    <col min="769" max="769" width="6" style="1" customWidth="1"/>
    <col min="770" max="770" width="35.7109375" style="1" customWidth="1"/>
    <col min="771" max="772" width="8.28515625" style="1" customWidth="1"/>
    <col min="773" max="773" width="7.42578125" style="1" customWidth="1"/>
    <col min="774" max="774" width="7.5703125" style="1" customWidth="1"/>
    <col min="775" max="775" width="14.140625" style="1" customWidth="1"/>
    <col min="776" max="776" width="10.140625" style="1" customWidth="1"/>
    <col min="777" max="777" width="7.28515625" style="1" customWidth="1"/>
    <col min="778" max="778" width="7.7109375" style="1" customWidth="1"/>
    <col min="779" max="779" width="5.85546875" style="1" customWidth="1"/>
    <col min="780" max="780" width="19.85546875" style="1" customWidth="1"/>
    <col min="781" max="1024" width="8.85546875" style="1"/>
    <col min="1025" max="1025" width="6" style="1" customWidth="1"/>
    <col min="1026" max="1026" width="35.7109375" style="1" customWidth="1"/>
    <col min="1027" max="1028" width="8.28515625" style="1" customWidth="1"/>
    <col min="1029" max="1029" width="7.42578125" style="1" customWidth="1"/>
    <col min="1030" max="1030" width="7.5703125" style="1" customWidth="1"/>
    <col min="1031" max="1031" width="14.140625" style="1" customWidth="1"/>
    <col min="1032" max="1032" width="10.140625" style="1" customWidth="1"/>
    <col min="1033" max="1033" width="7.28515625" style="1" customWidth="1"/>
    <col min="1034" max="1034" width="7.7109375" style="1" customWidth="1"/>
    <col min="1035" max="1035" width="5.85546875" style="1" customWidth="1"/>
    <col min="1036" max="1036" width="19.85546875" style="1" customWidth="1"/>
    <col min="1037" max="1280" width="8.85546875" style="1"/>
    <col min="1281" max="1281" width="6" style="1" customWidth="1"/>
    <col min="1282" max="1282" width="35.7109375" style="1" customWidth="1"/>
    <col min="1283" max="1284" width="8.28515625" style="1" customWidth="1"/>
    <col min="1285" max="1285" width="7.42578125" style="1" customWidth="1"/>
    <col min="1286" max="1286" width="7.5703125" style="1" customWidth="1"/>
    <col min="1287" max="1287" width="14.140625" style="1" customWidth="1"/>
    <col min="1288" max="1288" width="10.140625" style="1" customWidth="1"/>
    <col min="1289" max="1289" width="7.28515625" style="1" customWidth="1"/>
    <col min="1290" max="1290" width="7.7109375" style="1" customWidth="1"/>
    <col min="1291" max="1291" width="5.85546875" style="1" customWidth="1"/>
    <col min="1292" max="1292" width="19.85546875" style="1" customWidth="1"/>
    <col min="1293" max="1536" width="8.85546875" style="1"/>
    <col min="1537" max="1537" width="6" style="1" customWidth="1"/>
    <col min="1538" max="1538" width="35.7109375" style="1" customWidth="1"/>
    <col min="1539" max="1540" width="8.28515625" style="1" customWidth="1"/>
    <col min="1541" max="1541" width="7.42578125" style="1" customWidth="1"/>
    <col min="1542" max="1542" width="7.5703125" style="1" customWidth="1"/>
    <col min="1543" max="1543" width="14.140625" style="1" customWidth="1"/>
    <col min="1544" max="1544" width="10.140625" style="1" customWidth="1"/>
    <col min="1545" max="1545" width="7.28515625" style="1" customWidth="1"/>
    <col min="1546" max="1546" width="7.7109375" style="1" customWidth="1"/>
    <col min="1547" max="1547" width="5.85546875" style="1" customWidth="1"/>
    <col min="1548" max="1548" width="19.85546875" style="1" customWidth="1"/>
    <col min="1549" max="1792" width="8.85546875" style="1"/>
    <col min="1793" max="1793" width="6" style="1" customWidth="1"/>
    <col min="1794" max="1794" width="35.7109375" style="1" customWidth="1"/>
    <col min="1795" max="1796" width="8.28515625" style="1" customWidth="1"/>
    <col min="1797" max="1797" width="7.42578125" style="1" customWidth="1"/>
    <col min="1798" max="1798" width="7.5703125" style="1" customWidth="1"/>
    <col min="1799" max="1799" width="14.140625" style="1" customWidth="1"/>
    <col min="1800" max="1800" width="10.140625" style="1" customWidth="1"/>
    <col min="1801" max="1801" width="7.28515625" style="1" customWidth="1"/>
    <col min="1802" max="1802" width="7.7109375" style="1" customWidth="1"/>
    <col min="1803" max="1803" width="5.85546875" style="1" customWidth="1"/>
    <col min="1804" max="1804" width="19.85546875" style="1" customWidth="1"/>
    <col min="1805" max="2048" width="8.85546875" style="1"/>
    <col min="2049" max="2049" width="6" style="1" customWidth="1"/>
    <col min="2050" max="2050" width="35.7109375" style="1" customWidth="1"/>
    <col min="2051" max="2052" width="8.28515625" style="1" customWidth="1"/>
    <col min="2053" max="2053" width="7.42578125" style="1" customWidth="1"/>
    <col min="2054" max="2054" width="7.5703125" style="1" customWidth="1"/>
    <col min="2055" max="2055" width="14.140625" style="1" customWidth="1"/>
    <col min="2056" max="2056" width="10.140625" style="1" customWidth="1"/>
    <col min="2057" max="2057" width="7.28515625" style="1" customWidth="1"/>
    <col min="2058" max="2058" width="7.7109375" style="1" customWidth="1"/>
    <col min="2059" max="2059" width="5.85546875" style="1" customWidth="1"/>
    <col min="2060" max="2060" width="19.85546875" style="1" customWidth="1"/>
    <col min="2061" max="2304" width="8.85546875" style="1"/>
    <col min="2305" max="2305" width="6" style="1" customWidth="1"/>
    <col min="2306" max="2306" width="35.7109375" style="1" customWidth="1"/>
    <col min="2307" max="2308" width="8.28515625" style="1" customWidth="1"/>
    <col min="2309" max="2309" width="7.42578125" style="1" customWidth="1"/>
    <col min="2310" max="2310" width="7.5703125" style="1" customWidth="1"/>
    <col min="2311" max="2311" width="14.140625" style="1" customWidth="1"/>
    <col min="2312" max="2312" width="10.140625" style="1" customWidth="1"/>
    <col min="2313" max="2313" width="7.28515625" style="1" customWidth="1"/>
    <col min="2314" max="2314" width="7.7109375" style="1" customWidth="1"/>
    <col min="2315" max="2315" width="5.85546875" style="1" customWidth="1"/>
    <col min="2316" max="2316" width="19.85546875" style="1" customWidth="1"/>
    <col min="2317" max="2560" width="8.85546875" style="1"/>
    <col min="2561" max="2561" width="6" style="1" customWidth="1"/>
    <col min="2562" max="2562" width="35.7109375" style="1" customWidth="1"/>
    <col min="2563" max="2564" width="8.28515625" style="1" customWidth="1"/>
    <col min="2565" max="2565" width="7.42578125" style="1" customWidth="1"/>
    <col min="2566" max="2566" width="7.5703125" style="1" customWidth="1"/>
    <col min="2567" max="2567" width="14.140625" style="1" customWidth="1"/>
    <col min="2568" max="2568" width="10.140625" style="1" customWidth="1"/>
    <col min="2569" max="2569" width="7.28515625" style="1" customWidth="1"/>
    <col min="2570" max="2570" width="7.7109375" style="1" customWidth="1"/>
    <col min="2571" max="2571" width="5.85546875" style="1" customWidth="1"/>
    <col min="2572" max="2572" width="19.85546875" style="1" customWidth="1"/>
    <col min="2573" max="2816" width="8.85546875" style="1"/>
    <col min="2817" max="2817" width="6" style="1" customWidth="1"/>
    <col min="2818" max="2818" width="35.7109375" style="1" customWidth="1"/>
    <col min="2819" max="2820" width="8.28515625" style="1" customWidth="1"/>
    <col min="2821" max="2821" width="7.42578125" style="1" customWidth="1"/>
    <col min="2822" max="2822" width="7.5703125" style="1" customWidth="1"/>
    <col min="2823" max="2823" width="14.140625" style="1" customWidth="1"/>
    <col min="2824" max="2824" width="10.140625" style="1" customWidth="1"/>
    <col min="2825" max="2825" width="7.28515625" style="1" customWidth="1"/>
    <col min="2826" max="2826" width="7.7109375" style="1" customWidth="1"/>
    <col min="2827" max="2827" width="5.85546875" style="1" customWidth="1"/>
    <col min="2828" max="2828" width="19.85546875" style="1" customWidth="1"/>
    <col min="2829" max="3072" width="8.85546875" style="1"/>
    <col min="3073" max="3073" width="6" style="1" customWidth="1"/>
    <col min="3074" max="3074" width="35.7109375" style="1" customWidth="1"/>
    <col min="3075" max="3076" width="8.28515625" style="1" customWidth="1"/>
    <col min="3077" max="3077" width="7.42578125" style="1" customWidth="1"/>
    <col min="3078" max="3078" width="7.5703125" style="1" customWidth="1"/>
    <col min="3079" max="3079" width="14.140625" style="1" customWidth="1"/>
    <col min="3080" max="3080" width="10.140625" style="1" customWidth="1"/>
    <col min="3081" max="3081" width="7.28515625" style="1" customWidth="1"/>
    <col min="3082" max="3082" width="7.7109375" style="1" customWidth="1"/>
    <col min="3083" max="3083" width="5.85546875" style="1" customWidth="1"/>
    <col min="3084" max="3084" width="19.85546875" style="1" customWidth="1"/>
    <col min="3085" max="3328" width="8.85546875" style="1"/>
    <col min="3329" max="3329" width="6" style="1" customWidth="1"/>
    <col min="3330" max="3330" width="35.7109375" style="1" customWidth="1"/>
    <col min="3331" max="3332" width="8.28515625" style="1" customWidth="1"/>
    <col min="3333" max="3333" width="7.42578125" style="1" customWidth="1"/>
    <col min="3334" max="3334" width="7.5703125" style="1" customWidth="1"/>
    <col min="3335" max="3335" width="14.140625" style="1" customWidth="1"/>
    <col min="3336" max="3336" width="10.140625" style="1" customWidth="1"/>
    <col min="3337" max="3337" width="7.28515625" style="1" customWidth="1"/>
    <col min="3338" max="3338" width="7.7109375" style="1" customWidth="1"/>
    <col min="3339" max="3339" width="5.85546875" style="1" customWidth="1"/>
    <col min="3340" max="3340" width="19.85546875" style="1" customWidth="1"/>
    <col min="3341" max="3584" width="8.85546875" style="1"/>
    <col min="3585" max="3585" width="6" style="1" customWidth="1"/>
    <col min="3586" max="3586" width="35.7109375" style="1" customWidth="1"/>
    <col min="3587" max="3588" width="8.28515625" style="1" customWidth="1"/>
    <col min="3589" max="3589" width="7.42578125" style="1" customWidth="1"/>
    <col min="3590" max="3590" width="7.5703125" style="1" customWidth="1"/>
    <col min="3591" max="3591" width="14.140625" style="1" customWidth="1"/>
    <col min="3592" max="3592" width="10.140625" style="1" customWidth="1"/>
    <col min="3593" max="3593" width="7.28515625" style="1" customWidth="1"/>
    <col min="3594" max="3594" width="7.7109375" style="1" customWidth="1"/>
    <col min="3595" max="3595" width="5.85546875" style="1" customWidth="1"/>
    <col min="3596" max="3596" width="19.85546875" style="1" customWidth="1"/>
    <col min="3597" max="3840" width="8.85546875" style="1"/>
    <col min="3841" max="3841" width="6" style="1" customWidth="1"/>
    <col min="3842" max="3842" width="35.7109375" style="1" customWidth="1"/>
    <col min="3843" max="3844" width="8.28515625" style="1" customWidth="1"/>
    <col min="3845" max="3845" width="7.42578125" style="1" customWidth="1"/>
    <col min="3846" max="3846" width="7.5703125" style="1" customWidth="1"/>
    <col min="3847" max="3847" width="14.140625" style="1" customWidth="1"/>
    <col min="3848" max="3848" width="10.140625" style="1" customWidth="1"/>
    <col min="3849" max="3849" width="7.28515625" style="1" customWidth="1"/>
    <col min="3850" max="3850" width="7.7109375" style="1" customWidth="1"/>
    <col min="3851" max="3851" width="5.85546875" style="1" customWidth="1"/>
    <col min="3852" max="3852" width="19.85546875" style="1" customWidth="1"/>
    <col min="3853" max="4096" width="8.85546875" style="1"/>
    <col min="4097" max="4097" width="6" style="1" customWidth="1"/>
    <col min="4098" max="4098" width="35.7109375" style="1" customWidth="1"/>
    <col min="4099" max="4100" width="8.28515625" style="1" customWidth="1"/>
    <col min="4101" max="4101" width="7.42578125" style="1" customWidth="1"/>
    <col min="4102" max="4102" width="7.5703125" style="1" customWidth="1"/>
    <col min="4103" max="4103" width="14.140625" style="1" customWidth="1"/>
    <col min="4104" max="4104" width="10.140625" style="1" customWidth="1"/>
    <col min="4105" max="4105" width="7.28515625" style="1" customWidth="1"/>
    <col min="4106" max="4106" width="7.7109375" style="1" customWidth="1"/>
    <col min="4107" max="4107" width="5.85546875" style="1" customWidth="1"/>
    <col min="4108" max="4108" width="19.85546875" style="1" customWidth="1"/>
    <col min="4109" max="4352" width="8.85546875" style="1"/>
    <col min="4353" max="4353" width="6" style="1" customWidth="1"/>
    <col min="4354" max="4354" width="35.7109375" style="1" customWidth="1"/>
    <col min="4355" max="4356" width="8.28515625" style="1" customWidth="1"/>
    <col min="4357" max="4357" width="7.42578125" style="1" customWidth="1"/>
    <col min="4358" max="4358" width="7.5703125" style="1" customWidth="1"/>
    <col min="4359" max="4359" width="14.140625" style="1" customWidth="1"/>
    <col min="4360" max="4360" width="10.140625" style="1" customWidth="1"/>
    <col min="4361" max="4361" width="7.28515625" style="1" customWidth="1"/>
    <col min="4362" max="4362" width="7.7109375" style="1" customWidth="1"/>
    <col min="4363" max="4363" width="5.85546875" style="1" customWidth="1"/>
    <col min="4364" max="4364" width="19.85546875" style="1" customWidth="1"/>
    <col min="4365" max="4608" width="8.85546875" style="1"/>
    <col min="4609" max="4609" width="6" style="1" customWidth="1"/>
    <col min="4610" max="4610" width="35.7109375" style="1" customWidth="1"/>
    <col min="4611" max="4612" width="8.28515625" style="1" customWidth="1"/>
    <col min="4613" max="4613" width="7.42578125" style="1" customWidth="1"/>
    <col min="4614" max="4614" width="7.5703125" style="1" customWidth="1"/>
    <col min="4615" max="4615" width="14.140625" style="1" customWidth="1"/>
    <col min="4616" max="4616" width="10.140625" style="1" customWidth="1"/>
    <col min="4617" max="4617" width="7.28515625" style="1" customWidth="1"/>
    <col min="4618" max="4618" width="7.7109375" style="1" customWidth="1"/>
    <col min="4619" max="4619" width="5.85546875" style="1" customWidth="1"/>
    <col min="4620" max="4620" width="19.85546875" style="1" customWidth="1"/>
    <col min="4621" max="4864" width="8.85546875" style="1"/>
    <col min="4865" max="4865" width="6" style="1" customWidth="1"/>
    <col min="4866" max="4866" width="35.7109375" style="1" customWidth="1"/>
    <col min="4867" max="4868" width="8.28515625" style="1" customWidth="1"/>
    <col min="4869" max="4869" width="7.42578125" style="1" customWidth="1"/>
    <col min="4870" max="4870" width="7.5703125" style="1" customWidth="1"/>
    <col min="4871" max="4871" width="14.140625" style="1" customWidth="1"/>
    <col min="4872" max="4872" width="10.140625" style="1" customWidth="1"/>
    <col min="4873" max="4873" width="7.28515625" style="1" customWidth="1"/>
    <col min="4874" max="4874" width="7.7109375" style="1" customWidth="1"/>
    <col min="4875" max="4875" width="5.85546875" style="1" customWidth="1"/>
    <col min="4876" max="4876" width="19.85546875" style="1" customWidth="1"/>
    <col min="4877" max="5120" width="8.85546875" style="1"/>
    <col min="5121" max="5121" width="6" style="1" customWidth="1"/>
    <col min="5122" max="5122" width="35.7109375" style="1" customWidth="1"/>
    <col min="5123" max="5124" width="8.28515625" style="1" customWidth="1"/>
    <col min="5125" max="5125" width="7.42578125" style="1" customWidth="1"/>
    <col min="5126" max="5126" width="7.5703125" style="1" customWidth="1"/>
    <col min="5127" max="5127" width="14.140625" style="1" customWidth="1"/>
    <col min="5128" max="5128" width="10.140625" style="1" customWidth="1"/>
    <col min="5129" max="5129" width="7.28515625" style="1" customWidth="1"/>
    <col min="5130" max="5130" width="7.7109375" style="1" customWidth="1"/>
    <col min="5131" max="5131" width="5.85546875" style="1" customWidth="1"/>
    <col min="5132" max="5132" width="19.85546875" style="1" customWidth="1"/>
    <col min="5133" max="5376" width="8.85546875" style="1"/>
    <col min="5377" max="5377" width="6" style="1" customWidth="1"/>
    <col min="5378" max="5378" width="35.7109375" style="1" customWidth="1"/>
    <col min="5379" max="5380" width="8.28515625" style="1" customWidth="1"/>
    <col min="5381" max="5381" width="7.42578125" style="1" customWidth="1"/>
    <col min="5382" max="5382" width="7.5703125" style="1" customWidth="1"/>
    <col min="5383" max="5383" width="14.140625" style="1" customWidth="1"/>
    <col min="5384" max="5384" width="10.140625" style="1" customWidth="1"/>
    <col min="5385" max="5385" width="7.28515625" style="1" customWidth="1"/>
    <col min="5386" max="5386" width="7.7109375" style="1" customWidth="1"/>
    <col min="5387" max="5387" width="5.85546875" style="1" customWidth="1"/>
    <col min="5388" max="5388" width="19.85546875" style="1" customWidth="1"/>
    <col min="5389" max="5632" width="8.85546875" style="1"/>
    <col min="5633" max="5633" width="6" style="1" customWidth="1"/>
    <col min="5634" max="5634" width="35.7109375" style="1" customWidth="1"/>
    <col min="5635" max="5636" width="8.28515625" style="1" customWidth="1"/>
    <col min="5637" max="5637" width="7.42578125" style="1" customWidth="1"/>
    <col min="5638" max="5638" width="7.5703125" style="1" customWidth="1"/>
    <col min="5639" max="5639" width="14.140625" style="1" customWidth="1"/>
    <col min="5640" max="5640" width="10.140625" style="1" customWidth="1"/>
    <col min="5641" max="5641" width="7.28515625" style="1" customWidth="1"/>
    <col min="5642" max="5642" width="7.7109375" style="1" customWidth="1"/>
    <col min="5643" max="5643" width="5.85546875" style="1" customWidth="1"/>
    <col min="5644" max="5644" width="19.85546875" style="1" customWidth="1"/>
    <col min="5645" max="5888" width="8.85546875" style="1"/>
    <col min="5889" max="5889" width="6" style="1" customWidth="1"/>
    <col min="5890" max="5890" width="35.7109375" style="1" customWidth="1"/>
    <col min="5891" max="5892" width="8.28515625" style="1" customWidth="1"/>
    <col min="5893" max="5893" width="7.42578125" style="1" customWidth="1"/>
    <col min="5894" max="5894" width="7.5703125" style="1" customWidth="1"/>
    <col min="5895" max="5895" width="14.140625" style="1" customWidth="1"/>
    <col min="5896" max="5896" width="10.140625" style="1" customWidth="1"/>
    <col min="5897" max="5897" width="7.28515625" style="1" customWidth="1"/>
    <col min="5898" max="5898" width="7.7109375" style="1" customWidth="1"/>
    <col min="5899" max="5899" width="5.85546875" style="1" customWidth="1"/>
    <col min="5900" max="5900" width="19.85546875" style="1" customWidth="1"/>
    <col min="5901" max="6144" width="8.85546875" style="1"/>
    <col min="6145" max="6145" width="6" style="1" customWidth="1"/>
    <col min="6146" max="6146" width="35.7109375" style="1" customWidth="1"/>
    <col min="6147" max="6148" width="8.28515625" style="1" customWidth="1"/>
    <col min="6149" max="6149" width="7.42578125" style="1" customWidth="1"/>
    <col min="6150" max="6150" width="7.5703125" style="1" customWidth="1"/>
    <col min="6151" max="6151" width="14.140625" style="1" customWidth="1"/>
    <col min="6152" max="6152" width="10.140625" style="1" customWidth="1"/>
    <col min="6153" max="6153" width="7.28515625" style="1" customWidth="1"/>
    <col min="6154" max="6154" width="7.7109375" style="1" customWidth="1"/>
    <col min="6155" max="6155" width="5.85546875" style="1" customWidth="1"/>
    <col min="6156" max="6156" width="19.85546875" style="1" customWidth="1"/>
    <col min="6157" max="6400" width="8.85546875" style="1"/>
    <col min="6401" max="6401" width="6" style="1" customWidth="1"/>
    <col min="6402" max="6402" width="35.7109375" style="1" customWidth="1"/>
    <col min="6403" max="6404" width="8.28515625" style="1" customWidth="1"/>
    <col min="6405" max="6405" width="7.42578125" style="1" customWidth="1"/>
    <col min="6406" max="6406" width="7.5703125" style="1" customWidth="1"/>
    <col min="6407" max="6407" width="14.140625" style="1" customWidth="1"/>
    <col min="6408" max="6408" width="10.140625" style="1" customWidth="1"/>
    <col min="6409" max="6409" width="7.28515625" style="1" customWidth="1"/>
    <col min="6410" max="6410" width="7.7109375" style="1" customWidth="1"/>
    <col min="6411" max="6411" width="5.85546875" style="1" customWidth="1"/>
    <col min="6412" max="6412" width="19.85546875" style="1" customWidth="1"/>
    <col min="6413" max="6656" width="8.85546875" style="1"/>
    <col min="6657" max="6657" width="6" style="1" customWidth="1"/>
    <col min="6658" max="6658" width="35.7109375" style="1" customWidth="1"/>
    <col min="6659" max="6660" width="8.28515625" style="1" customWidth="1"/>
    <col min="6661" max="6661" width="7.42578125" style="1" customWidth="1"/>
    <col min="6662" max="6662" width="7.5703125" style="1" customWidth="1"/>
    <col min="6663" max="6663" width="14.140625" style="1" customWidth="1"/>
    <col min="6664" max="6664" width="10.140625" style="1" customWidth="1"/>
    <col min="6665" max="6665" width="7.28515625" style="1" customWidth="1"/>
    <col min="6666" max="6666" width="7.7109375" style="1" customWidth="1"/>
    <col min="6667" max="6667" width="5.85546875" style="1" customWidth="1"/>
    <col min="6668" max="6668" width="19.85546875" style="1" customWidth="1"/>
    <col min="6669" max="6912" width="8.85546875" style="1"/>
    <col min="6913" max="6913" width="6" style="1" customWidth="1"/>
    <col min="6914" max="6914" width="35.7109375" style="1" customWidth="1"/>
    <col min="6915" max="6916" width="8.28515625" style="1" customWidth="1"/>
    <col min="6917" max="6917" width="7.42578125" style="1" customWidth="1"/>
    <col min="6918" max="6918" width="7.5703125" style="1" customWidth="1"/>
    <col min="6919" max="6919" width="14.140625" style="1" customWidth="1"/>
    <col min="6920" max="6920" width="10.140625" style="1" customWidth="1"/>
    <col min="6921" max="6921" width="7.28515625" style="1" customWidth="1"/>
    <col min="6922" max="6922" width="7.7109375" style="1" customWidth="1"/>
    <col min="6923" max="6923" width="5.85546875" style="1" customWidth="1"/>
    <col min="6924" max="6924" width="19.85546875" style="1" customWidth="1"/>
    <col min="6925" max="7168" width="8.85546875" style="1"/>
    <col min="7169" max="7169" width="6" style="1" customWidth="1"/>
    <col min="7170" max="7170" width="35.7109375" style="1" customWidth="1"/>
    <col min="7171" max="7172" width="8.28515625" style="1" customWidth="1"/>
    <col min="7173" max="7173" width="7.42578125" style="1" customWidth="1"/>
    <col min="7174" max="7174" width="7.5703125" style="1" customWidth="1"/>
    <col min="7175" max="7175" width="14.140625" style="1" customWidth="1"/>
    <col min="7176" max="7176" width="10.140625" style="1" customWidth="1"/>
    <col min="7177" max="7177" width="7.28515625" style="1" customWidth="1"/>
    <col min="7178" max="7178" width="7.7109375" style="1" customWidth="1"/>
    <col min="7179" max="7179" width="5.85546875" style="1" customWidth="1"/>
    <col min="7180" max="7180" width="19.85546875" style="1" customWidth="1"/>
    <col min="7181" max="7424" width="8.85546875" style="1"/>
    <col min="7425" max="7425" width="6" style="1" customWidth="1"/>
    <col min="7426" max="7426" width="35.7109375" style="1" customWidth="1"/>
    <col min="7427" max="7428" width="8.28515625" style="1" customWidth="1"/>
    <col min="7429" max="7429" width="7.42578125" style="1" customWidth="1"/>
    <col min="7430" max="7430" width="7.5703125" style="1" customWidth="1"/>
    <col min="7431" max="7431" width="14.140625" style="1" customWidth="1"/>
    <col min="7432" max="7432" width="10.140625" style="1" customWidth="1"/>
    <col min="7433" max="7433" width="7.28515625" style="1" customWidth="1"/>
    <col min="7434" max="7434" width="7.7109375" style="1" customWidth="1"/>
    <col min="7435" max="7435" width="5.85546875" style="1" customWidth="1"/>
    <col min="7436" max="7436" width="19.85546875" style="1" customWidth="1"/>
    <col min="7437" max="7680" width="8.85546875" style="1"/>
    <col min="7681" max="7681" width="6" style="1" customWidth="1"/>
    <col min="7682" max="7682" width="35.7109375" style="1" customWidth="1"/>
    <col min="7683" max="7684" width="8.28515625" style="1" customWidth="1"/>
    <col min="7685" max="7685" width="7.42578125" style="1" customWidth="1"/>
    <col min="7686" max="7686" width="7.5703125" style="1" customWidth="1"/>
    <col min="7687" max="7687" width="14.140625" style="1" customWidth="1"/>
    <col min="7688" max="7688" width="10.140625" style="1" customWidth="1"/>
    <col min="7689" max="7689" width="7.28515625" style="1" customWidth="1"/>
    <col min="7690" max="7690" width="7.7109375" style="1" customWidth="1"/>
    <col min="7691" max="7691" width="5.85546875" style="1" customWidth="1"/>
    <col min="7692" max="7692" width="19.85546875" style="1" customWidth="1"/>
    <col min="7693" max="7936" width="8.85546875" style="1"/>
    <col min="7937" max="7937" width="6" style="1" customWidth="1"/>
    <col min="7938" max="7938" width="35.7109375" style="1" customWidth="1"/>
    <col min="7939" max="7940" width="8.28515625" style="1" customWidth="1"/>
    <col min="7941" max="7941" width="7.42578125" style="1" customWidth="1"/>
    <col min="7942" max="7942" width="7.5703125" style="1" customWidth="1"/>
    <col min="7943" max="7943" width="14.140625" style="1" customWidth="1"/>
    <col min="7944" max="7944" width="10.140625" style="1" customWidth="1"/>
    <col min="7945" max="7945" width="7.28515625" style="1" customWidth="1"/>
    <col min="7946" max="7946" width="7.7109375" style="1" customWidth="1"/>
    <col min="7947" max="7947" width="5.85546875" style="1" customWidth="1"/>
    <col min="7948" max="7948" width="19.85546875" style="1" customWidth="1"/>
    <col min="7949" max="8192" width="8.85546875" style="1"/>
    <col min="8193" max="8193" width="6" style="1" customWidth="1"/>
    <col min="8194" max="8194" width="35.7109375" style="1" customWidth="1"/>
    <col min="8195" max="8196" width="8.28515625" style="1" customWidth="1"/>
    <col min="8197" max="8197" width="7.42578125" style="1" customWidth="1"/>
    <col min="8198" max="8198" width="7.5703125" style="1" customWidth="1"/>
    <col min="8199" max="8199" width="14.140625" style="1" customWidth="1"/>
    <col min="8200" max="8200" width="10.140625" style="1" customWidth="1"/>
    <col min="8201" max="8201" width="7.28515625" style="1" customWidth="1"/>
    <col min="8202" max="8202" width="7.7109375" style="1" customWidth="1"/>
    <col min="8203" max="8203" width="5.85546875" style="1" customWidth="1"/>
    <col min="8204" max="8204" width="19.85546875" style="1" customWidth="1"/>
    <col min="8205" max="8448" width="8.85546875" style="1"/>
    <col min="8449" max="8449" width="6" style="1" customWidth="1"/>
    <col min="8450" max="8450" width="35.7109375" style="1" customWidth="1"/>
    <col min="8451" max="8452" width="8.28515625" style="1" customWidth="1"/>
    <col min="8453" max="8453" width="7.42578125" style="1" customWidth="1"/>
    <col min="8454" max="8454" width="7.5703125" style="1" customWidth="1"/>
    <col min="8455" max="8455" width="14.140625" style="1" customWidth="1"/>
    <col min="8456" max="8456" width="10.140625" style="1" customWidth="1"/>
    <col min="8457" max="8457" width="7.28515625" style="1" customWidth="1"/>
    <col min="8458" max="8458" width="7.7109375" style="1" customWidth="1"/>
    <col min="8459" max="8459" width="5.85546875" style="1" customWidth="1"/>
    <col min="8460" max="8460" width="19.85546875" style="1" customWidth="1"/>
    <col min="8461" max="8704" width="8.85546875" style="1"/>
    <col min="8705" max="8705" width="6" style="1" customWidth="1"/>
    <col min="8706" max="8706" width="35.7109375" style="1" customWidth="1"/>
    <col min="8707" max="8708" width="8.28515625" style="1" customWidth="1"/>
    <col min="8709" max="8709" width="7.42578125" style="1" customWidth="1"/>
    <col min="8710" max="8710" width="7.5703125" style="1" customWidth="1"/>
    <col min="8711" max="8711" width="14.140625" style="1" customWidth="1"/>
    <col min="8712" max="8712" width="10.140625" style="1" customWidth="1"/>
    <col min="8713" max="8713" width="7.28515625" style="1" customWidth="1"/>
    <col min="8714" max="8714" width="7.7109375" style="1" customWidth="1"/>
    <col min="8715" max="8715" width="5.85546875" style="1" customWidth="1"/>
    <col min="8716" max="8716" width="19.85546875" style="1" customWidth="1"/>
    <col min="8717" max="8960" width="8.85546875" style="1"/>
    <col min="8961" max="8961" width="6" style="1" customWidth="1"/>
    <col min="8962" max="8962" width="35.7109375" style="1" customWidth="1"/>
    <col min="8963" max="8964" width="8.28515625" style="1" customWidth="1"/>
    <col min="8965" max="8965" width="7.42578125" style="1" customWidth="1"/>
    <col min="8966" max="8966" width="7.5703125" style="1" customWidth="1"/>
    <col min="8967" max="8967" width="14.140625" style="1" customWidth="1"/>
    <col min="8968" max="8968" width="10.140625" style="1" customWidth="1"/>
    <col min="8969" max="8969" width="7.28515625" style="1" customWidth="1"/>
    <col min="8970" max="8970" width="7.7109375" style="1" customWidth="1"/>
    <col min="8971" max="8971" width="5.85546875" style="1" customWidth="1"/>
    <col min="8972" max="8972" width="19.85546875" style="1" customWidth="1"/>
    <col min="8973" max="9216" width="8.85546875" style="1"/>
    <col min="9217" max="9217" width="6" style="1" customWidth="1"/>
    <col min="9218" max="9218" width="35.7109375" style="1" customWidth="1"/>
    <col min="9219" max="9220" width="8.28515625" style="1" customWidth="1"/>
    <col min="9221" max="9221" width="7.42578125" style="1" customWidth="1"/>
    <col min="9222" max="9222" width="7.5703125" style="1" customWidth="1"/>
    <col min="9223" max="9223" width="14.140625" style="1" customWidth="1"/>
    <col min="9224" max="9224" width="10.140625" style="1" customWidth="1"/>
    <col min="9225" max="9225" width="7.28515625" style="1" customWidth="1"/>
    <col min="9226" max="9226" width="7.7109375" style="1" customWidth="1"/>
    <col min="9227" max="9227" width="5.85546875" style="1" customWidth="1"/>
    <col min="9228" max="9228" width="19.85546875" style="1" customWidth="1"/>
    <col min="9229" max="9472" width="8.85546875" style="1"/>
    <col min="9473" max="9473" width="6" style="1" customWidth="1"/>
    <col min="9474" max="9474" width="35.7109375" style="1" customWidth="1"/>
    <col min="9475" max="9476" width="8.28515625" style="1" customWidth="1"/>
    <col min="9477" max="9477" width="7.42578125" style="1" customWidth="1"/>
    <col min="9478" max="9478" width="7.5703125" style="1" customWidth="1"/>
    <col min="9479" max="9479" width="14.140625" style="1" customWidth="1"/>
    <col min="9480" max="9480" width="10.140625" style="1" customWidth="1"/>
    <col min="9481" max="9481" width="7.28515625" style="1" customWidth="1"/>
    <col min="9482" max="9482" width="7.7109375" style="1" customWidth="1"/>
    <col min="9483" max="9483" width="5.85546875" style="1" customWidth="1"/>
    <col min="9484" max="9484" width="19.85546875" style="1" customWidth="1"/>
    <col min="9485" max="9728" width="8.85546875" style="1"/>
    <col min="9729" max="9729" width="6" style="1" customWidth="1"/>
    <col min="9730" max="9730" width="35.7109375" style="1" customWidth="1"/>
    <col min="9731" max="9732" width="8.28515625" style="1" customWidth="1"/>
    <col min="9733" max="9733" width="7.42578125" style="1" customWidth="1"/>
    <col min="9734" max="9734" width="7.5703125" style="1" customWidth="1"/>
    <col min="9735" max="9735" width="14.140625" style="1" customWidth="1"/>
    <col min="9736" max="9736" width="10.140625" style="1" customWidth="1"/>
    <col min="9737" max="9737" width="7.28515625" style="1" customWidth="1"/>
    <col min="9738" max="9738" width="7.7109375" style="1" customWidth="1"/>
    <col min="9739" max="9739" width="5.85546875" style="1" customWidth="1"/>
    <col min="9740" max="9740" width="19.85546875" style="1" customWidth="1"/>
    <col min="9741" max="9984" width="8.85546875" style="1"/>
    <col min="9985" max="9985" width="6" style="1" customWidth="1"/>
    <col min="9986" max="9986" width="35.7109375" style="1" customWidth="1"/>
    <col min="9987" max="9988" width="8.28515625" style="1" customWidth="1"/>
    <col min="9989" max="9989" width="7.42578125" style="1" customWidth="1"/>
    <col min="9990" max="9990" width="7.5703125" style="1" customWidth="1"/>
    <col min="9991" max="9991" width="14.140625" style="1" customWidth="1"/>
    <col min="9992" max="9992" width="10.140625" style="1" customWidth="1"/>
    <col min="9993" max="9993" width="7.28515625" style="1" customWidth="1"/>
    <col min="9994" max="9994" width="7.7109375" style="1" customWidth="1"/>
    <col min="9995" max="9995" width="5.85546875" style="1" customWidth="1"/>
    <col min="9996" max="9996" width="19.85546875" style="1" customWidth="1"/>
    <col min="9997" max="10240" width="8.85546875" style="1"/>
    <col min="10241" max="10241" width="6" style="1" customWidth="1"/>
    <col min="10242" max="10242" width="35.7109375" style="1" customWidth="1"/>
    <col min="10243" max="10244" width="8.28515625" style="1" customWidth="1"/>
    <col min="10245" max="10245" width="7.42578125" style="1" customWidth="1"/>
    <col min="10246" max="10246" width="7.5703125" style="1" customWidth="1"/>
    <col min="10247" max="10247" width="14.140625" style="1" customWidth="1"/>
    <col min="10248" max="10248" width="10.140625" style="1" customWidth="1"/>
    <col min="10249" max="10249" width="7.28515625" style="1" customWidth="1"/>
    <col min="10250" max="10250" width="7.7109375" style="1" customWidth="1"/>
    <col min="10251" max="10251" width="5.85546875" style="1" customWidth="1"/>
    <col min="10252" max="10252" width="19.85546875" style="1" customWidth="1"/>
    <col min="10253" max="10496" width="8.85546875" style="1"/>
    <col min="10497" max="10497" width="6" style="1" customWidth="1"/>
    <col min="10498" max="10498" width="35.7109375" style="1" customWidth="1"/>
    <col min="10499" max="10500" width="8.28515625" style="1" customWidth="1"/>
    <col min="10501" max="10501" width="7.42578125" style="1" customWidth="1"/>
    <col min="10502" max="10502" width="7.5703125" style="1" customWidth="1"/>
    <col min="10503" max="10503" width="14.140625" style="1" customWidth="1"/>
    <col min="10504" max="10504" width="10.140625" style="1" customWidth="1"/>
    <col min="10505" max="10505" width="7.28515625" style="1" customWidth="1"/>
    <col min="10506" max="10506" width="7.7109375" style="1" customWidth="1"/>
    <col min="10507" max="10507" width="5.85546875" style="1" customWidth="1"/>
    <col min="10508" max="10508" width="19.85546875" style="1" customWidth="1"/>
    <col min="10509" max="10752" width="8.85546875" style="1"/>
    <col min="10753" max="10753" width="6" style="1" customWidth="1"/>
    <col min="10754" max="10754" width="35.7109375" style="1" customWidth="1"/>
    <col min="10755" max="10756" width="8.28515625" style="1" customWidth="1"/>
    <col min="10757" max="10757" width="7.42578125" style="1" customWidth="1"/>
    <col min="10758" max="10758" width="7.5703125" style="1" customWidth="1"/>
    <col min="10759" max="10759" width="14.140625" style="1" customWidth="1"/>
    <col min="10760" max="10760" width="10.140625" style="1" customWidth="1"/>
    <col min="10761" max="10761" width="7.28515625" style="1" customWidth="1"/>
    <col min="10762" max="10762" width="7.7109375" style="1" customWidth="1"/>
    <col min="10763" max="10763" width="5.85546875" style="1" customWidth="1"/>
    <col min="10764" max="10764" width="19.85546875" style="1" customWidth="1"/>
    <col min="10765" max="11008" width="8.85546875" style="1"/>
    <col min="11009" max="11009" width="6" style="1" customWidth="1"/>
    <col min="11010" max="11010" width="35.7109375" style="1" customWidth="1"/>
    <col min="11011" max="11012" width="8.28515625" style="1" customWidth="1"/>
    <col min="11013" max="11013" width="7.42578125" style="1" customWidth="1"/>
    <col min="11014" max="11014" width="7.5703125" style="1" customWidth="1"/>
    <col min="11015" max="11015" width="14.140625" style="1" customWidth="1"/>
    <col min="11016" max="11016" width="10.140625" style="1" customWidth="1"/>
    <col min="11017" max="11017" width="7.28515625" style="1" customWidth="1"/>
    <col min="11018" max="11018" width="7.7109375" style="1" customWidth="1"/>
    <col min="11019" max="11019" width="5.85546875" style="1" customWidth="1"/>
    <col min="11020" max="11020" width="19.85546875" style="1" customWidth="1"/>
    <col min="11021" max="11264" width="8.85546875" style="1"/>
    <col min="11265" max="11265" width="6" style="1" customWidth="1"/>
    <col min="11266" max="11266" width="35.7109375" style="1" customWidth="1"/>
    <col min="11267" max="11268" width="8.28515625" style="1" customWidth="1"/>
    <col min="11269" max="11269" width="7.42578125" style="1" customWidth="1"/>
    <col min="11270" max="11270" width="7.5703125" style="1" customWidth="1"/>
    <col min="11271" max="11271" width="14.140625" style="1" customWidth="1"/>
    <col min="11272" max="11272" width="10.140625" style="1" customWidth="1"/>
    <col min="11273" max="11273" width="7.28515625" style="1" customWidth="1"/>
    <col min="11274" max="11274" width="7.7109375" style="1" customWidth="1"/>
    <col min="11275" max="11275" width="5.85546875" style="1" customWidth="1"/>
    <col min="11276" max="11276" width="19.85546875" style="1" customWidth="1"/>
    <col min="11277" max="11520" width="8.85546875" style="1"/>
    <col min="11521" max="11521" width="6" style="1" customWidth="1"/>
    <col min="11522" max="11522" width="35.7109375" style="1" customWidth="1"/>
    <col min="11523" max="11524" width="8.28515625" style="1" customWidth="1"/>
    <col min="11525" max="11525" width="7.42578125" style="1" customWidth="1"/>
    <col min="11526" max="11526" width="7.5703125" style="1" customWidth="1"/>
    <col min="11527" max="11527" width="14.140625" style="1" customWidth="1"/>
    <col min="11528" max="11528" width="10.140625" style="1" customWidth="1"/>
    <col min="11529" max="11529" width="7.28515625" style="1" customWidth="1"/>
    <col min="11530" max="11530" width="7.7109375" style="1" customWidth="1"/>
    <col min="11531" max="11531" width="5.85546875" style="1" customWidth="1"/>
    <col min="11532" max="11532" width="19.85546875" style="1" customWidth="1"/>
    <col min="11533" max="11776" width="8.85546875" style="1"/>
    <col min="11777" max="11777" width="6" style="1" customWidth="1"/>
    <col min="11778" max="11778" width="35.7109375" style="1" customWidth="1"/>
    <col min="11779" max="11780" width="8.28515625" style="1" customWidth="1"/>
    <col min="11781" max="11781" width="7.42578125" style="1" customWidth="1"/>
    <col min="11782" max="11782" width="7.5703125" style="1" customWidth="1"/>
    <col min="11783" max="11783" width="14.140625" style="1" customWidth="1"/>
    <col min="11784" max="11784" width="10.140625" style="1" customWidth="1"/>
    <col min="11785" max="11785" width="7.28515625" style="1" customWidth="1"/>
    <col min="11786" max="11786" width="7.7109375" style="1" customWidth="1"/>
    <col min="11787" max="11787" width="5.85546875" style="1" customWidth="1"/>
    <col min="11788" max="11788" width="19.85546875" style="1" customWidth="1"/>
    <col min="11789" max="12032" width="8.85546875" style="1"/>
    <col min="12033" max="12033" width="6" style="1" customWidth="1"/>
    <col min="12034" max="12034" width="35.7109375" style="1" customWidth="1"/>
    <col min="12035" max="12036" width="8.28515625" style="1" customWidth="1"/>
    <col min="12037" max="12037" width="7.42578125" style="1" customWidth="1"/>
    <col min="12038" max="12038" width="7.5703125" style="1" customWidth="1"/>
    <col min="12039" max="12039" width="14.140625" style="1" customWidth="1"/>
    <col min="12040" max="12040" width="10.140625" style="1" customWidth="1"/>
    <col min="12041" max="12041" width="7.28515625" style="1" customWidth="1"/>
    <col min="12042" max="12042" width="7.7109375" style="1" customWidth="1"/>
    <col min="12043" max="12043" width="5.85546875" style="1" customWidth="1"/>
    <col min="12044" max="12044" width="19.85546875" style="1" customWidth="1"/>
    <col min="12045" max="12288" width="8.85546875" style="1"/>
    <col min="12289" max="12289" width="6" style="1" customWidth="1"/>
    <col min="12290" max="12290" width="35.7109375" style="1" customWidth="1"/>
    <col min="12291" max="12292" width="8.28515625" style="1" customWidth="1"/>
    <col min="12293" max="12293" width="7.42578125" style="1" customWidth="1"/>
    <col min="12294" max="12294" width="7.5703125" style="1" customWidth="1"/>
    <col min="12295" max="12295" width="14.140625" style="1" customWidth="1"/>
    <col min="12296" max="12296" width="10.140625" style="1" customWidth="1"/>
    <col min="12297" max="12297" width="7.28515625" style="1" customWidth="1"/>
    <col min="12298" max="12298" width="7.7109375" style="1" customWidth="1"/>
    <col min="12299" max="12299" width="5.85546875" style="1" customWidth="1"/>
    <col min="12300" max="12300" width="19.85546875" style="1" customWidth="1"/>
    <col min="12301" max="12544" width="8.85546875" style="1"/>
    <col min="12545" max="12545" width="6" style="1" customWidth="1"/>
    <col min="12546" max="12546" width="35.7109375" style="1" customWidth="1"/>
    <col min="12547" max="12548" width="8.28515625" style="1" customWidth="1"/>
    <col min="12549" max="12549" width="7.42578125" style="1" customWidth="1"/>
    <col min="12550" max="12550" width="7.5703125" style="1" customWidth="1"/>
    <col min="12551" max="12551" width="14.140625" style="1" customWidth="1"/>
    <col min="12552" max="12552" width="10.140625" style="1" customWidth="1"/>
    <col min="12553" max="12553" width="7.28515625" style="1" customWidth="1"/>
    <col min="12554" max="12554" width="7.7109375" style="1" customWidth="1"/>
    <col min="12555" max="12555" width="5.85546875" style="1" customWidth="1"/>
    <col min="12556" max="12556" width="19.85546875" style="1" customWidth="1"/>
    <col min="12557" max="12800" width="8.85546875" style="1"/>
    <col min="12801" max="12801" width="6" style="1" customWidth="1"/>
    <col min="12802" max="12802" width="35.7109375" style="1" customWidth="1"/>
    <col min="12803" max="12804" width="8.28515625" style="1" customWidth="1"/>
    <col min="12805" max="12805" width="7.42578125" style="1" customWidth="1"/>
    <col min="12806" max="12806" width="7.5703125" style="1" customWidth="1"/>
    <col min="12807" max="12807" width="14.140625" style="1" customWidth="1"/>
    <col min="12808" max="12808" width="10.140625" style="1" customWidth="1"/>
    <col min="12809" max="12809" width="7.28515625" style="1" customWidth="1"/>
    <col min="12810" max="12810" width="7.7109375" style="1" customWidth="1"/>
    <col min="12811" max="12811" width="5.85546875" style="1" customWidth="1"/>
    <col min="12812" max="12812" width="19.85546875" style="1" customWidth="1"/>
    <col min="12813" max="13056" width="8.85546875" style="1"/>
    <col min="13057" max="13057" width="6" style="1" customWidth="1"/>
    <col min="13058" max="13058" width="35.7109375" style="1" customWidth="1"/>
    <col min="13059" max="13060" width="8.28515625" style="1" customWidth="1"/>
    <col min="13061" max="13061" width="7.42578125" style="1" customWidth="1"/>
    <col min="13062" max="13062" width="7.5703125" style="1" customWidth="1"/>
    <col min="13063" max="13063" width="14.140625" style="1" customWidth="1"/>
    <col min="13064" max="13064" width="10.140625" style="1" customWidth="1"/>
    <col min="13065" max="13065" width="7.28515625" style="1" customWidth="1"/>
    <col min="13066" max="13066" width="7.7109375" style="1" customWidth="1"/>
    <col min="13067" max="13067" width="5.85546875" style="1" customWidth="1"/>
    <col min="13068" max="13068" width="19.85546875" style="1" customWidth="1"/>
    <col min="13069" max="13312" width="8.85546875" style="1"/>
    <col min="13313" max="13313" width="6" style="1" customWidth="1"/>
    <col min="13314" max="13314" width="35.7109375" style="1" customWidth="1"/>
    <col min="13315" max="13316" width="8.28515625" style="1" customWidth="1"/>
    <col min="13317" max="13317" width="7.42578125" style="1" customWidth="1"/>
    <col min="13318" max="13318" width="7.5703125" style="1" customWidth="1"/>
    <col min="13319" max="13319" width="14.140625" style="1" customWidth="1"/>
    <col min="13320" max="13320" width="10.140625" style="1" customWidth="1"/>
    <col min="13321" max="13321" width="7.28515625" style="1" customWidth="1"/>
    <col min="13322" max="13322" width="7.7109375" style="1" customWidth="1"/>
    <col min="13323" max="13323" width="5.85546875" style="1" customWidth="1"/>
    <col min="13324" max="13324" width="19.85546875" style="1" customWidth="1"/>
    <col min="13325" max="13568" width="8.85546875" style="1"/>
    <col min="13569" max="13569" width="6" style="1" customWidth="1"/>
    <col min="13570" max="13570" width="35.7109375" style="1" customWidth="1"/>
    <col min="13571" max="13572" width="8.28515625" style="1" customWidth="1"/>
    <col min="13573" max="13573" width="7.42578125" style="1" customWidth="1"/>
    <col min="13574" max="13574" width="7.5703125" style="1" customWidth="1"/>
    <col min="13575" max="13575" width="14.140625" style="1" customWidth="1"/>
    <col min="13576" max="13576" width="10.140625" style="1" customWidth="1"/>
    <col min="13577" max="13577" width="7.28515625" style="1" customWidth="1"/>
    <col min="13578" max="13578" width="7.7109375" style="1" customWidth="1"/>
    <col min="13579" max="13579" width="5.85546875" style="1" customWidth="1"/>
    <col min="13580" max="13580" width="19.85546875" style="1" customWidth="1"/>
    <col min="13581" max="13824" width="8.85546875" style="1"/>
    <col min="13825" max="13825" width="6" style="1" customWidth="1"/>
    <col min="13826" max="13826" width="35.7109375" style="1" customWidth="1"/>
    <col min="13827" max="13828" width="8.28515625" style="1" customWidth="1"/>
    <col min="13829" max="13829" width="7.42578125" style="1" customWidth="1"/>
    <col min="13830" max="13830" width="7.5703125" style="1" customWidth="1"/>
    <col min="13831" max="13831" width="14.140625" style="1" customWidth="1"/>
    <col min="13832" max="13832" width="10.140625" style="1" customWidth="1"/>
    <col min="13833" max="13833" width="7.28515625" style="1" customWidth="1"/>
    <col min="13834" max="13834" width="7.7109375" style="1" customWidth="1"/>
    <col min="13835" max="13835" width="5.85546875" style="1" customWidth="1"/>
    <col min="13836" max="13836" width="19.85546875" style="1" customWidth="1"/>
    <col min="13837" max="14080" width="8.85546875" style="1"/>
    <col min="14081" max="14081" width="6" style="1" customWidth="1"/>
    <col min="14082" max="14082" width="35.7109375" style="1" customWidth="1"/>
    <col min="14083" max="14084" width="8.28515625" style="1" customWidth="1"/>
    <col min="14085" max="14085" width="7.42578125" style="1" customWidth="1"/>
    <col min="14086" max="14086" width="7.5703125" style="1" customWidth="1"/>
    <col min="14087" max="14087" width="14.140625" style="1" customWidth="1"/>
    <col min="14088" max="14088" width="10.140625" style="1" customWidth="1"/>
    <col min="14089" max="14089" width="7.28515625" style="1" customWidth="1"/>
    <col min="14090" max="14090" width="7.7109375" style="1" customWidth="1"/>
    <col min="14091" max="14091" width="5.85546875" style="1" customWidth="1"/>
    <col min="14092" max="14092" width="19.85546875" style="1" customWidth="1"/>
    <col min="14093" max="14336" width="8.85546875" style="1"/>
    <col min="14337" max="14337" width="6" style="1" customWidth="1"/>
    <col min="14338" max="14338" width="35.7109375" style="1" customWidth="1"/>
    <col min="14339" max="14340" width="8.28515625" style="1" customWidth="1"/>
    <col min="14341" max="14341" width="7.42578125" style="1" customWidth="1"/>
    <col min="14342" max="14342" width="7.5703125" style="1" customWidth="1"/>
    <col min="14343" max="14343" width="14.140625" style="1" customWidth="1"/>
    <col min="14344" max="14344" width="10.140625" style="1" customWidth="1"/>
    <col min="14345" max="14345" width="7.28515625" style="1" customWidth="1"/>
    <col min="14346" max="14346" width="7.7109375" style="1" customWidth="1"/>
    <col min="14347" max="14347" width="5.85546875" style="1" customWidth="1"/>
    <col min="14348" max="14348" width="19.85546875" style="1" customWidth="1"/>
    <col min="14349" max="14592" width="8.85546875" style="1"/>
    <col min="14593" max="14593" width="6" style="1" customWidth="1"/>
    <col min="14594" max="14594" width="35.7109375" style="1" customWidth="1"/>
    <col min="14595" max="14596" width="8.28515625" style="1" customWidth="1"/>
    <col min="14597" max="14597" width="7.42578125" style="1" customWidth="1"/>
    <col min="14598" max="14598" width="7.5703125" style="1" customWidth="1"/>
    <col min="14599" max="14599" width="14.140625" style="1" customWidth="1"/>
    <col min="14600" max="14600" width="10.140625" style="1" customWidth="1"/>
    <col min="14601" max="14601" width="7.28515625" style="1" customWidth="1"/>
    <col min="14602" max="14602" width="7.7109375" style="1" customWidth="1"/>
    <col min="14603" max="14603" width="5.85546875" style="1" customWidth="1"/>
    <col min="14604" max="14604" width="19.85546875" style="1" customWidth="1"/>
    <col min="14605" max="14848" width="8.85546875" style="1"/>
    <col min="14849" max="14849" width="6" style="1" customWidth="1"/>
    <col min="14850" max="14850" width="35.7109375" style="1" customWidth="1"/>
    <col min="14851" max="14852" width="8.28515625" style="1" customWidth="1"/>
    <col min="14853" max="14853" width="7.42578125" style="1" customWidth="1"/>
    <col min="14854" max="14854" width="7.5703125" style="1" customWidth="1"/>
    <col min="14855" max="14855" width="14.140625" style="1" customWidth="1"/>
    <col min="14856" max="14856" width="10.140625" style="1" customWidth="1"/>
    <col min="14857" max="14857" width="7.28515625" style="1" customWidth="1"/>
    <col min="14858" max="14858" width="7.7109375" style="1" customWidth="1"/>
    <col min="14859" max="14859" width="5.85546875" style="1" customWidth="1"/>
    <col min="14860" max="14860" width="19.85546875" style="1" customWidth="1"/>
    <col min="14861" max="15104" width="8.85546875" style="1"/>
    <col min="15105" max="15105" width="6" style="1" customWidth="1"/>
    <col min="15106" max="15106" width="35.7109375" style="1" customWidth="1"/>
    <col min="15107" max="15108" width="8.28515625" style="1" customWidth="1"/>
    <col min="15109" max="15109" width="7.42578125" style="1" customWidth="1"/>
    <col min="15110" max="15110" width="7.5703125" style="1" customWidth="1"/>
    <col min="15111" max="15111" width="14.140625" style="1" customWidth="1"/>
    <col min="15112" max="15112" width="10.140625" style="1" customWidth="1"/>
    <col min="15113" max="15113" width="7.28515625" style="1" customWidth="1"/>
    <col min="15114" max="15114" width="7.7109375" style="1" customWidth="1"/>
    <col min="15115" max="15115" width="5.85546875" style="1" customWidth="1"/>
    <col min="15116" max="15116" width="19.85546875" style="1" customWidth="1"/>
    <col min="15117" max="15360" width="8.85546875" style="1"/>
    <col min="15361" max="15361" width="6" style="1" customWidth="1"/>
    <col min="15362" max="15362" width="35.7109375" style="1" customWidth="1"/>
    <col min="15363" max="15364" width="8.28515625" style="1" customWidth="1"/>
    <col min="15365" max="15365" width="7.42578125" style="1" customWidth="1"/>
    <col min="15366" max="15366" width="7.5703125" style="1" customWidth="1"/>
    <col min="15367" max="15367" width="14.140625" style="1" customWidth="1"/>
    <col min="15368" max="15368" width="10.140625" style="1" customWidth="1"/>
    <col min="15369" max="15369" width="7.28515625" style="1" customWidth="1"/>
    <col min="15370" max="15370" width="7.7109375" style="1" customWidth="1"/>
    <col min="15371" max="15371" width="5.85546875" style="1" customWidth="1"/>
    <col min="15372" max="15372" width="19.85546875" style="1" customWidth="1"/>
    <col min="15373" max="15616" width="8.85546875" style="1"/>
    <col min="15617" max="15617" width="6" style="1" customWidth="1"/>
    <col min="15618" max="15618" width="35.7109375" style="1" customWidth="1"/>
    <col min="15619" max="15620" width="8.28515625" style="1" customWidth="1"/>
    <col min="15621" max="15621" width="7.42578125" style="1" customWidth="1"/>
    <col min="15622" max="15622" width="7.5703125" style="1" customWidth="1"/>
    <col min="15623" max="15623" width="14.140625" style="1" customWidth="1"/>
    <col min="15624" max="15624" width="10.140625" style="1" customWidth="1"/>
    <col min="15625" max="15625" width="7.28515625" style="1" customWidth="1"/>
    <col min="15626" max="15626" width="7.7109375" style="1" customWidth="1"/>
    <col min="15627" max="15627" width="5.85546875" style="1" customWidth="1"/>
    <col min="15628" max="15628" width="19.85546875" style="1" customWidth="1"/>
    <col min="15629" max="15872" width="8.85546875" style="1"/>
    <col min="15873" max="15873" width="6" style="1" customWidth="1"/>
    <col min="15874" max="15874" width="35.7109375" style="1" customWidth="1"/>
    <col min="15875" max="15876" width="8.28515625" style="1" customWidth="1"/>
    <col min="15877" max="15877" width="7.42578125" style="1" customWidth="1"/>
    <col min="15878" max="15878" width="7.5703125" style="1" customWidth="1"/>
    <col min="15879" max="15879" width="14.140625" style="1" customWidth="1"/>
    <col min="15880" max="15880" width="10.140625" style="1" customWidth="1"/>
    <col min="15881" max="15881" width="7.28515625" style="1" customWidth="1"/>
    <col min="15882" max="15882" width="7.7109375" style="1" customWidth="1"/>
    <col min="15883" max="15883" width="5.85546875" style="1" customWidth="1"/>
    <col min="15884" max="15884" width="19.85546875" style="1" customWidth="1"/>
    <col min="15885" max="16128" width="8.85546875" style="1"/>
    <col min="16129" max="16129" width="6" style="1" customWidth="1"/>
    <col min="16130" max="16130" width="35.7109375" style="1" customWidth="1"/>
    <col min="16131" max="16132" width="8.28515625" style="1" customWidth="1"/>
    <col min="16133" max="16133" width="7.42578125" style="1" customWidth="1"/>
    <col min="16134" max="16134" width="7.5703125" style="1" customWidth="1"/>
    <col min="16135" max="16135" width="14.140625" style="1" customWidth="1"/>
    <col min="16136" max="16136" width="10.140625" style="1" customWidth="1"/>
    <col min="16137" max="16137" width="7.28515625" style="1" customWidth="1"/>
    <col min="16138" max="16138" width="7.7109375" style="1" customWidth="1"/>
    <col min="16139" max="16139" width="5.85546875" style="1" customWidth="1"/>
    <col min="16140" max="16140" width="19.85546875" style="1" customWidth="1"/>
    <col min="16141" max="16384" width="8.85546875" style="1"/>
  </cols>
  <sheetData>
    <row r="1" spans="1:17" ht="11.25" customHeight="1" x14ac:dyDescent="0.3"/>
    <row r="2" spans="1:17" s="9" customFormat="1" ht="20.100000000000001" customHeight="1" x14ac:dyDescent="0.3">
      <c r="A2" s="182" t="s">
        <v>0</v>
      </c>
      <c r="B2" s="182"/>
      <c r="C2" s="182"/>
      <c r="D2" s="182"/>
      <c r="E2" s="77"/>
      <c r="F2" s="184" t="s">
        <v>1</v>
      </c>
      <c r="G2" s="184"/>
      <c r="H2" s="184"/>
      <c r="I2" s="184"/>
      <c r="J2" s="184"/>
      <c r="K2" s="184"/>
      <c r="L2" s="184"/>
      <c r="M2" s="77"/>
      <c r="N2" s="77"/>
      <c r="O2" s="78"/>
      <c r="P2" s="78"/>
    </row>
    <row r="3" spans="1:17" s="9" customFormat="1" ht="20.100000000000001" customHeight="1" x14ac:dyDescent="0.3">
      <c r="A3" s="184" t="s">
        <v>2</v>
      </c>
      <c r="B3" s="184"/>
      <c r="C3" s="184"/>
      <c r="D3" s="184"/>
      <c r="E3" s="79"/>
      <c r="F3" s="185" t="s">
        <v>21</v>
      </c>
      <c r="G3" s="185"/>
      <c r="H3" s="185"/>
      <c r="I3" s="185"/>
      <c r="J3" s="185"/>
      <c r="K3" s="185"/>
      <c r="L3" s="185"/>
      <c r="M3" s="79"/>
      <c r="N3" s="79"/>
      <c r="O3" s="78"/>
      <c r="P3" s="78"/>
    </row>
    <row r="4" spans="1:17" s="9" customFormat="1" ht="20.100000000000001" customHeight="1" x14ac:dyDescent="0.3">
      <c r="A4" s="184" t="s">
        <v>3</v>
      </c>
      <c r="B4" s="184"/>
      <c r="C4" s="184"/>
      <c r="D4" s="184"/>
      <c r="E4" s="80"/>
      <c r="F4" s="80"/>
      <c r="G4" s="11"/>
      <c r="H4" s="11"/>
      <c r="I4" s="11"/>
      <c r="J4" s="11"/>
      <c r="O4" s="78"/>
      <c r="P4" s="78"/>
    </row>
    <row r="5" spans="1:17" s="9" customFormat="1" ht="10.5" customHeight="1" x14ac:dyDescent="0.3">
      <c r="A5" s="193"/>
      <c r="B5" s="193"/>
      <c r="C5" s="193"/>
      <c r="D5" s="193"/>
      <c r="E5" s="193"/>
      <c r="F5" s="193"/>
      <c r="G5" s="11"/>
      <c r="H5" s="11"/>
      <c r="I5" s="194"/>
      <c r="J5" s="194"/>
      <c r="K5" s="194"/>
      <c r="L5" s="194"/>
      <c r="M5" s="194"/>
      <c r="N5" s="194"/>
      <c r="O5" s="78"/>
      <c r="P5" s="78"/>
      <c r="Q5" s="78"/>
    </row>
    <row r="6" spans="1:17" ht="33" customHeight="1" x14ac:dyDescent="0.3">
      <c r="L6" s="81"/>
    </row>
    <row r="7" spans="1:17" s="32" customFormat="1" ht="25.5" customHeight="1" x14ac:dyDescent="0.3">
      <c r="A7" s="195" t="s">
        <v>124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</row>
    <row r="8" spans="1:17" s="32" customFormat="1" ht="24.75" customHeight="1" x14ac:dyDescent="0.3">
      <c r="A8" s="195"/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</row>
    <row r="9" spans="1:17" ht="14.25" customHeight="1" x14ac:dyDescent="0.3"/>
    <row r="10" spans="1:17" s="82" customFormat="1" ht="30.75" customHeight="1" x14ac:dyDescent="0.25">
      <c r="A10" s="196" t="s">
        <v>4</v>
      </c>
      <c r="B10" s="197" t="s">
        <v>5</v>
      </c>
      <c r="C10" s="196" t="s">
        <v>134</v>
      </c>
      <c r="D10" s="196" t="s">
        <v>8</v>
      </c>
      <c r="E10" s="198" t="s">
        <v>9</v>
      </c>
      <c r="F10" s="196" t="s">
        <v>7</v>
      </c>
      <c r="G10" s="190" t="s">
        <v>135</v>
      </c>
      <c r="H10" s="190"/>
      <c r="I10" s="191" t="s">
        <v>10</v>
      </c>
      <c r="J10" s="191"/>
      <c r="K10" s="191"/>
      <c r="L10" s="191" t="s">
        <v>11</v>
      </c>
    </row>
    <row r="11" spans="1:17" s="82" customFormat="1" ht="29.25" customHeight="1" x14ac:dyDescent="0.25">
      <c r="A11" s="196"/>
      <c r="B11" s="197"/>
      <c r="C11" s="196"/>
      <c r="D11" s="191"/>
      <c r="E11" s="199"/>
      <c r="F11" s="191"/>
      <c r="G11" s="83" t="s">
        <v>12</v>
      </c>
      <c r="H11" s="83" t="s">
        <v>13</v>
      </c>
      <c r="I11" s="84" t="s">
        <v>14</v>
      </c>
      <c r="J11" s="84" t="s">
        <v>15</v>
      </c>
      <c r="K11" s="85" t="s">
        <v>16</v>
      </c>
      <c r="L11" s="191"/>
    </row>
    <row r="12" spans="1:17" s="82" customFormat="1" ht="21.75" customHeight="1" x14ac:dyDescent="0.25">
      <c r="A12" s="134"/>
      <c r="B12" s="86" t="s">
        <v>126</v>
      </c>
      <c r="C12" s="134"/>
      <c r="D12" s="132"/>
      <c r="E12" s="135"/>
      <c r="F12" s="132"/>
      <c r="G12" s="83"/>
      <c r="H12" s="83"/>
      <c r="I12" s="84"/>
      <c r="J12" s="84"/>
      <c r="K12" s="85"/>
      <c r="L12" s="132"/>
    </row>
    <row r="13" spans="1:17" s="82" customFormat="1" ht="36" customHeight="1" x14ac:dyDescent="0.25">
      <c r="A13" s="122">
        <v>1</v>
      </c>
      <c r="B13" s="113" t="s">
        <v>127</v>
      </c>
      <c r="C13" s="118" t="s">
        <v>18</v>
      </c>
      <c r="D13" s="118"/>
      <c r="E13" s="125">
        <v>0</v>
      </c>
      <c r="F13" s="118">
        <v>2</v>
      </c>
      <c r="G13" s="126">
        <f>80000*F13</f>
        <v>160000</v>
      </c>
      <c r="H13" s="92">
        <f>G13*E13</f>
        <v>0</v>
      </c>
      <c r="I13" s="20"/>
      <c r="J13" s="34"/>
      <c r="K13" s="34" t="s">
        <v>23</v>
      </c>
      <c r="L13" s="20" t="s">
        <v>33</v>
      </c>
    </row>
    <row r="14" spans="1:17" s="82" customFormat="1" ht="21" customHeight="1" x14ac:dyDescent="0.25">
      <c r="A14" s="134"/>
      <c r="B14" s="59" t="s">
        <v>24</v>
      </c>
      <c r="C14" s="134"/>
      <c r="D14" s="132"/>
      <c r="E14" s="135"/>
      <c r="F14" s="132">
        <f>SUM(F13)</f>
        <v>2</v>
      </c>
      <c r="G14" s="136">
        <f>SUM(G13)</f>
        <v>160000</v>
      </c>
      <c r="H14" s="137">
        <f>SUM(H13)</f>
        <v>0</v>
      </c>
      <c r="I14" s="84"/>
      <c r="J14" s="84"/>
      <c r="K14" s="85"/>
      <c r="L14" s="132"/>
    </row>
    <row r="15" spans="1:17" s="91" customFormat="1" ht="21" customHeight="1" x14ac:dyDescent="0.25">
      <c r="A15" s="8"/>
      <c r="B15" s="86" t="s">
        <v>128</v>
      </c>
      <c r="C15" s="8"/>
      <c r="D15" s="87"/>
      <c r="E15" s="88"/>
      <c r="F15" s="2"/>
      <c r="G15" s="89"/>
      <c r="H15" s="89"/>
      <c r="I15" s="87"/>
      <c r="J15" s="2"/>
      <c r="K15" s="87"/>
      <c r="L15" s="90"/>
    </row>
    <row r="16" spans="1:17" s="94" customFormat="1" ht="21" customHeight="1" x14ac:dyDescent="0.25">
      <c r="A16" s="122">
        <v>1</v>
      </c>
      <c r="B16" s="113" t="s">
        <v>45</v>
      </c>
      <c r="C16" s="118" t="s">
        <v>18</v>
      </c>
      <c r="D16" s="118">
        <v>2000</v>
      </c>
      <c r="E16" s="125">
        <v>0</v>
      </c>
      <c r="F16" s="118">
        <v>1</v>
      </c>
      <c r="G16" s="126">
        <v>300000</v>
      </c>
      <c r="H16" s="92">
        <f t="shared" ref="H16:H33" si="0">G16*E16</f>
        <v>0</v>
      </c>
      <c r="I16" s="20"/>
      <c r="J16" s="34"/>
      <c r="K16" s="34" t="s">
        <v>23</v>
      </c>
      <c r="L16" s="187" t="s">
        <v>33</v>
      </c>
      <c r="M16" s="95"/>
      <c r="N16" s="95"/>
      <c r="O16" s="95"/>
      <c r="P16" s="95"/>
      <c r="Q16" s="95"/>
    </row>
    <row r="17" spans="1:17" s="94" customFormat="1" ht="21" customHeight="1" x14ac:dyDescent="0.25">
      <c r="A17" s="122">
        <v>2</v>
      </c>
      <c r="B17" s="123" t="s">
        <v>116</v>
      </c>
      <c r="C17" s="124" t="s">
        <v>17</v>
      </c>
      <c r="D17" s="124"/>
      <c r="E17" s="125">
        <v>0</v>
      </c>
      <c r="F17" s="124">
        <v>1</v>
      </c>
      <c r="G17" s="126">
        <v>7000000</v>
      </c>
      <c r="H17" s="92">
        <f t="shared" si="0"/>
        <v>0</v>
      </c>
      <c r="I17" s="20"/>
      <c r="J17" s="34"/>
      <c r="K17" s="34" t="s">
        <v>23</v>
      </c>
      <c r="L17" s="188"/>
      <c r="M17" s="95"/>
      <c r="N17" s="95"/>
      <c r="O17" s="95"/>
      <c r="P17" s="95"/>
      <c r="Q17" s="95"/>
    </row>
    <row r="18" spans="1:17" s="94" customFormat="1" ht="21" customHeight="1" x14ac:dyDescent="0.25">
      <c r="A18" s="122">
        <v>3</v>
      </c>
      <c r="B18" s="123" t="s">
        <v>117</v>
      </c>
      <c r="C18" s="124" t="s">
        <v>18</v>
      </c>
      <c r="D18" s="124"/>
      <c r="E18" s="125">
        <v>0</v>
      </c>
      <c r="F18" s="124">
        <v>1</v>
      </c>
      <c r="G18" s="126">
        <v>820000</v>
      </c>
      <c r="H18" s="92">
        <f t="shared" si="0"/>
        <v>0</v>
      </c>
      <c r="I18" s="20"/>
      <c r="J18" s="20"/>
      <c r="K18" s="34" t="s">
        <v>23</v>
      </c>
      <c r="L18" s="188"/>
      <c r="M18" s="95"/>
      <c r="N18" s="95"/>
      <c r="O18" s="95"/>
      <c r="P18" s="95"/>
      <c r="Q18" s="95"/>
    </row>
    <row r="19" spans="1:17" s="94" customFormat="1" ht="21" customHeight="1" x14ac:dyDescent="0.25">
      <c r="A19" s="122">
        <v>4</v>
      </c>
      <c r="B19" s="115" t="s">
        <v>115</v>
      </c>
      <c r="C19" s="119" t="s">
        <v>18</v>
      </c>
      <c r="D19" s="119"/>
      <c r="E19" s="125">
        <v>0.01</v>
      </c>
      <c r="F19" s="119">
        <v>1</v>
      </c>
      <c r="G19" s="126">
        <v>0</v>
      </c>
      <c r="H19" s="92">
        <f t="shared" si="0"/>
        <v>0</v>
      </c>
      <c r="I19" s="93"/>
      <c r="J19" s="34" t="s">
        <v>23</v>
      </c>
      <c r="K19" s="34"/>
      <c r="L19" s="188"/>
    </row>
    <row r="20" spans="1:17" s="94" customFormat="1" ht="21" customHeight="1" x14ac:dyDescent="0.25">
      <c r="A20" s="122">
        <v>5</v>
      </c>
      <c r="B20" s="113" t="s">
        <v>55</v>
      </c>
      <c r="C20" s="118" t="s">
        <v>18</v>
      </c>
      <c r="D20" s="118">
        <v>2000</v>
      </c>
      <c r="E20" s="125">
        <v>0</v>
      </c>
      <c r="F20" s="118">
        <v>1</v>
      </c>
      <c r="G20" s="126">
        <v>418000</v>
      </c>
      <c r="H20" s="92">
        <f t="shared" si="0"/>
        <v>0</v>
      </c>
      <c r="I20" s="93"/>
      <c r="J20" s="34"/>
      <c r="K20" s="34" t="s">
        <v>23</v>
      </c>
      <c r="L20" s="188"/>
    </row>
    <row r="21" spans="1:17" s="95" customFormat="1" ht="21" customHeight="1" x14ac:dyDescent="0.25">
      <c r="A21" s="122">
        <v>6</v>
      </c>
      <c r="B21" s="123" t="s">
        <v>118</v>
      </c>
      <c r="C21" s="124" t="s">
        <v>18</v>
      </c>
      <c r="D21" s="124"/>
      <c r="E21" s="125">
        <v>0.01</v>
      </c>
      <c r="F21" s="124">
        <v>2</v>
      </c>
      <c r="G21" s="126">
        <v>600000</v>
      </c>
      <c r="H21" s="92">
        <f t="shared" si="0"/>
        <v>6000</v>
      </c>
      <c r="I21" s="20"/>
      <c r="J21" s="34" t="s">
        <v>23</v>
      </c>
      <c r="K21" s="34"/>
      <c r="L21" s="188"/>
    </row>
    <row r="22" spans="1:17" s="95" customFormat="1" ht="21" customHeight="1" x14ac:dyDescent="0.25">
      <c r="A22" s="122">
        <v>7</v>
      </c>
      <c r="B22" s="123" t="s">
        <v>119</v>
      </c>
      <c r="C22" s="124" t="s">
        <v>18</v>
      </c>
      <c r="D22" s="124"/>
      <c r="E22" s="125">
        <v>0</v>
      </c>
      <c r="F22" s="124">
        <v>2</v>
      </c>
      <c r="G22" s="126">
        <v>0</v>
      </c>
      <c r="H22" s="92">
        <f t="shared" si="0"/>
        <v>0</v>
      </c>
      <c r="I22" s="20"/>
      <c r="J22" s="34"/>
      <c r="K22" s="34" t="s">
        <v>23</v>
      </c>
      <c r="L22" s="189"/>
    </row>
    <row r="23" spans="1:17" s="95" customFormat="1" ht="21" customHeight="1" x14ac:dyDescent="0.25">
      <c r="A23" s="122">
        <v>8</v>
      </c>
      <c r="B23" s="113" t="s">
        <v>120</v>
      </c>
      <c r="C23" s="118" t="s">
        <v>18</v>
      </c>
      <c r="D23" s="118"/>
      <c r="E23" s="125">
        <v>0</v>
      </c>
      <c r="F23" s="118">
        <v>1</v>
      </c>
      <c r="G23" s="126">
        <v>348700</v>
      </c>
      <c r="H23" s="92">
        <f t="shared" si="0"/>
        <v>0</v>
      </c>
      <c r="I23" s="20"/>
      <c r="J23" s="96"/>
      <c r="K23" s="34" t="s">
        <v>23</v>
      </c>
      <c r="L23" s="187" t="s">
        <v>33</v>
      </c>
    </row>
    <row r="24" spans="1:17" s="95" customFormat="1" ht="21" customHeight="1" x14ac:dyDescent="0.25">
      <c r="A24" s="122">
        <v>9</v>
      </c>
      <c r="B24" s="123" t="s">
        <v>121</v>
      </c>
      <c r="C24" s="124" t="s">
        <v>18</v>
      </c>
      <c r="D24" s="124"/>
      <c r="E24" s="125">
        <v>0</v>
      </c>
      <c r="F24" s="124">
        <v>2</v>
      </c>
      <c r="G24" s="126">
        <v>400000</v>
      </c>
      <c r="H24" s="92">
        <f t="shared" si="0"/>
        <v>0</v>
      </c>
      <c r="I24" s="20"/>
      <c r="J24" s="97"/>
      <c r="K24" s="34" t="s">
        <v>23</v>
      </c>
      <c r="L24" s="188"/>
    </row>
    <row r="25" spans="1:17" s="95" customFormat="1" ht="21" customHeight="1" x14ac:dyDescent="0.25">
      <c r="A25" s="122">
        <v>10</v>
      </c>
      <c r="B25" s="123" t="s">
        <v>122</v>
      </c>
      <c r="C25" s="124" t="s">
        <v>18</v>
      </c>
      <c r="D25" s="124"/>
      <c r="E25" s="125">
        <v>0.01</v>
      </c>
      <c r="F25" s="124">
        <v>1</v>
      </c>
      <c r="G25" s="126">
        <v>315000</v>
      </c>
      <c r="H25" s="92">
        <f t="shared" si="0"/>
        <v>3150</v>
      </c>
      <c r="I25" s="20"/>
      <c r="J25" s="20" t="s">
        <v>23</v>
      </c>
      <c r="K25" s="20"/>
      <c r="L25" s="188"/>
    </row>
    <row r="26" spans="1:17" s="95" customFormat="1" ht="21" customHeight="1" x14ac:dyDescent="0.25">
      <c r="A26" s="122">
        <v>11</v>
      </c>
      <c r="B26" s="123" t="s">
        <v>123</v>
      </c>
      <c r="C26" s="124" t="s">
        <v>18</v>
      </c>
      <c r="D26" s="124">
        <v>2001</v>
      </c>
      <c r="E26" s="125">
        <v>0.01</v>
      </c>
      <c r="F26" s="124">
        <v>1</v>
      </c>
      <c r="G26" s="126">
        <v>320000</v>
      </c>
      <c r="H26" s="92">
        <f t="shared" si="0"/>
        <v>3200</v>
      </c>
      <c r="I26" s="20"/>
      <c r="J26" s="20" t="s">
        <v>23</v>
      </c>
      <c r="K26" s="20"/>
      <c r="L26" s="188"/>
    </row>
    <row r="27" spans="1:17" s="95" customFormat="1" ht="21" customHeight="1" x14ac:dyDescent="0.25">
      <c r="A27" s="122">
        <v>12</v>
      </c>
      <c r="B27" s="115" t="s">
        <v>65</v>
      </c>
      <c r="C27" s="119" t="s">
        <v>18</v>
      </c>
      <c r="D27" s="119"/>
      <c r="E27" s="125">
        <v>0.01</v>
      </c>
      <c r="F27" s="119">
        <v>1</v>
      </c>
      <c r="G27" s="126">
        <v>0</v>
      </c>
      <c r="H27" s="92">
        <f t="shared" si="0"/>
        <v>0</v>
      </c>
      <c r="I27" s="93"/>
      <c r="J27" s="34" t="s">
        <v>23</v>
      </c>
      <c r="K27" s="34"/>
      <c r="L27" s="188"/>
      <c r="M27" s="94"/>
      <c r="N27" s="94"/>
      <c r="O27" s="94"/>
      <c r="P27" s="94"/>
      <c r="Q27" s="94"/>
    </row>
    <row r="28" spans="1:17" s="95" customFormat="1" ht="21" customHeight="1" x14ac:dyDescent="0.25">
      <c r="A28" s="122">
        <v>13</v>
      </c>
      <c r="B28" s="113" t="s">
        <v>65</v>
      </c>
      <c r="C28" s="118" t="s">
        <v>18</v>
      </c>
      <c r="D28" s="118"/>
      <c r="E28" s="125">
        <v>0.01</v>
      </c>
      <c r="F28" s="118">
        <v>4</v>
      </c>
      <c r="G28" s="126">
        <v>1320000</v>
      </c>
      <c r="H28" s="92">
        <f t="shared" si="0"/>
        <v>13200</v>
      </c>
      <c r="I28" s="93"/>
      <c r="J28" s="34" t="s">
        <v>23</v>
      </c>
      <c r="K28" s="34"/>
      <c r="L28" s="188"/>
      <c r="M28" s="94"/>
      <c r="N28" s="94"/>
      <c r="O28" s="94"/>
      <c r="P28" s="94"/>
      <c r="Q28" s="94"/>
    </row>
    <row r="29" spans="1:17" s="95" customFormat="1" ht="21" customHeight="1" x14ac:dyDescent="0.25">
      <c r="A29" s="122">
        <v>14</v>
      </c>
      <c r="B29" s="113" t="s">
        <v>65</v>
      </c>
      <c r="C29" s="118" t="s">
        <v>18</v>
      </c>
      <c r="D29" s="118">
        <v>2003</v>
      </c>
      <c r="E29" s="125">
        <v>0.01</v>
      </c>
      <c r="F29" s="118">
        <v>1</v>
      </c>
      <c r="G29" s="126">
        <v>345000</v>
      </c>
      <c r="H29" s="92">
        <f t="shared" si="0"/>
        <v>3450</v>
      </c>
      <c r="I29" s="93"/>
      <c r="J29" s="34" t="s">
        <v>23</v>
      </c>
      <c r="K29" s="34"/>
      <c r="L29" s="188"/>
      <c r="M29" s="94"/>
      <c r="N29" s="94"/>
      <c r="O29" s="94"/>
      <c r="P29" s="94"/>
      <c r="Q29" s="94"/>
    </row>
    <row r="30" spans="1:17" s="95" customFormat="1" ht="21" customHeight="1" x14ac:dyDescent="0.25">
      <c r="A30" s="122">
        <v>15</v>
      </c>
      <c r="B30" s="113" t="s">
        <v>65</v>
      </c>
      <c r="C30" s="118" t="s">
        <v>18</v>
      </c>
      <c r="D30" s="118">
        <v>2003</v>
      </c>
      <c r="E30" s="125">
        <v>0.01</v>
      </c>
      <c r="F30" s="118">
        <v>4</v>
      </c>
      <c r="G30" s="126">
        <v>1380000</v>
      </c>
      <c r="H30" s="92">
        <f t="shared" si="0"/>
        <v>13800</v>
      </c>
      <c r="I30" s="20"/>
      <c r="J30" s="20" t="s">
        <v>23</v>
      </c>
      <c r="K30" s="20"/>
      <c r="L30" s="188"/>
    </row>
    <row r="31" spans="1:17" s="95" customFormat="1" ht="18" customHeight="1" x14ac:dyDescent="0.25">
      <c r="A31" s="122">
        <v>16</v>
      </c>
      <c r="B31" s="123" t="s">
        <v>65</v>
      </c>
      <c r="C31" s="124" t="s">
        <v>18</v>
      </c>
      <c r="D31" s="124"/>
      <c r="E31" s="125">
        <v>0.01</v>
      </c>
      <c r="F31" s="124">
        <v>18</v>
      </c>
      <c r="G31" s="126">
        <v>6210000</v>
      </c>
      <c r="H31" s="92">
        <f t="shared" si="0"/>
        <v>62100</v>
      </c>
      <c r="I31" s="20"/>
      <c r="J31" s="20" t="s">
        <v>23</v>
      </c>
      <c r="K31" s="20"/>
      <c r="L31" s="188"/>
    </row>
    <row r="32" spans="1:17" s="95" customFormat="1" ht="24" customHeight="1" x14ac:dyDescent="0.25">
      <c r="A32" s="122">
        <v>17</v>
      </c>
      <c r="B32" s="113" t="s">
        <v>35</v>
      </c>
      <c r="C32" s="118" t="s">
        <v>18</v>
      </c>
      <c r="D32" s="118">
        <v>2000</v>
      </c>
      <c r="E32" s="125">
        <v>0.01</v>
      </c>
      <c r="F32" s="118">
        <v>1</v>
      </c>
      <c r="G32" s="126">
        <v>150000</v>
      </c>
      <c r="H32" s="92">
        <f t="shared" si="0"/>
        <v>1500</v>
      </c>
      <c r="I32" s="20"/>
      <c r="J32" s="20" t="s">
        <v>23</v>
      </c>
      <c r="K32" s="20"/>
      <c r="L32" s="188"/>
    </row>
    <row r="33" spans="1:15" s="95" customFormat="1" ht="24.75" customHeight="1" x14ac:dyDescent="0.25">
      <c r="A33" s="122">
        <v>18</v>
      </c>
      <c r="B33" s="113" t="s">
        <v>38</v>
      </c>
      <c r="C33" s="118" t="s">
        <v>18</v>
      </c>
      <c r="D33" s="118"/>
      <c r="E33" s="125">
        <v>0</v>
      </c>
      <c r="F33" s="118">
        <v>1</v>
      </c>
      <c r="G33" s="126">
        <v>0</v>
      </c>
      <c r="H33" s="92">
        <f t="shared" si="0"/>
        <v>0</v>
      </c>
      <c r="I33" s="20"/>
      <c r="J33" s="34"/>
      <c r="K33" s="34" t="s">
        <v>23</v>
      </c>
      <c r="L33" s="189"/>
    </row>
    <row r="34" spans="1:15" s="99" customFormat="1" ht="21.75" customHeight="1" x14ac:dyDescent="0.25">
      <c r="A34" s="18"/>
      <c r="B34" s="111" t="s">
        <v>25</v>
      </c>
      <c r="C34" s="66"/>
      <c r="D34" s="66"/>
      <c r="E34" s="66"/>
      <c r="F34" s="66">
        <f>SUM(F16:F33)</f>
        <v>44</v>
      </c>
      <c r="G34" s="98">
        <f>SUM(G16:G33)</f>
        <v>19926700</v>
      </c>
      <c r="H34" s="98">
        <f>SUM(H16:H33)</f>
        <v>106400</v>
      </c>
      <c r="I34" s="129"/>
      <c r="J34" s="129"/>
      <c r="K34" s="129"/>
      <c r="L34" s="129"/>
    </row>
    <row r="35" spans="1:15" s="99" customFormat="1" ht="15.75" x14ac:dyDescent="0.25">
      <c r="A35" s="18"/>
      <c r="B35" s="18" t="s">
        <v>20</v>
      </c>
      <c r="C35" s="66"/>
      <c r="D35" s="66"/>
      <c r="E35" s="66"/>
      <c r="F35" s="66">
        <f>F34+F14</f>
        <v>46</v>
      </c>
      <c r="G35" s="98">
        <f>G34+G14</f>
        <v>20086700</v>
      </c>
      <c r="H35" s="98">
        <f>H34+H14</f>
        <v>106400</v>
      </c>
      <c r="I35" s="129"/>
      <c r="J35" s="129"/>
      <c r="K35" s="129"/>
      <c r="L35" s="129"/>
    </row>
    <row r="36" spans="1:15" s="44" customFormat="1" ht="16.5" x14ac:dyDescent="0.25">
      <c r="A36" s="100"/>
      <c r="B36" s="101"/>
      <c r="C36" s="102"/>
      <c r="D36" s="102"/>
      <c r="E36" s="102"/>
      <c r="F36" s="102"/>
      <c r="G36" s="103"/>
      <c r="H36" s="103"/>
      <c r="I36" s="67"/>
      <c r="J36" s="67"/>
      <c r="K36" s="67"/>
      <c r="L36" s="67"/>
    </row>
    <row r="37" spans="1:15" s="9" customFormat="1" x14ac:dyDescent="0.3">
      <c r="E37" s="104"/>
      <c r="G37" s="105"/>
      <c r="H37" s="192" t="s">
        <v>137</v>
      </c>
      <c r="I37" s="192"/>
      <c r="J37" s="192"/>
      <c r="K37" s="192"/>
      <c r="L37" s="192"/>
      <c r="M37" s="105"/>
      <c r="N37" s="105"/>
      <c r="O37" s="105"/>
    </row>
    <row r="38" spans="1:15" s="106" customFormat="1" ht="16.5" x14ac:dyDescent="0.25">
      <c r="A38" s="185" t="s">
        <v>28</v>
      </c>
      <c r="B38" s="185"/>
      <c r="C38" s="186"/>
      <c r="D38" s="186"/>
      <c r="E38" s="186"/>
      <c r="F38" s="186"/>
      <c r="G38" s="186"/>
      <c r="H38" s="185" t="s">
        <v>27</v>
      </c>
      <c r="I38" s="185"/>
      <c r="J38" s="185"/>
      <c r="K38" s="185"/>
      <c r="L38" s="185"/>
      <c r="M38" s="79"/>
      <c r="N38" s="79"/>
    </row>
    <row r="39" spans="1:15" s="107" customFormat="1" ht="13.5" customHeight="1" x14ac:dyDescent="0.25">
      <c r="H39" s="11"/>
      <c r="I39" s="11"/>
      <c r="J39" s="11"/>
    </row>
    <row r="40" spans="1:15" s="107" customFormat="1" ht="21.75" customHeight="1" x14ac:dyDescent="0.25">
      <c r="C40" s="108"/>
      <c r="D40" s="108"/>
      <c r="E40" s="108"/>
      <c r="F40" s="11"/>
      <c r="G40" s="11"/>
      <c r="H40" s="11"/>
      <c r="I40" s="11"/>
      <c r="J40" s="11"/>
    </row>
    <row r="41" spans="1:15" s="107" customFormat="1" ht="16.5" x14ac:dyDescent="0.25">
      <c r="C41" s="10"/>
      <c r="D41" s="11"/>
      <c r="E41" s="11"/>
      <c r="F41" s="11"/>
      <c r="G41" s="11"/>
      <c r="H41" s="11"/>
      <c r="I41" s="11"/>
      <c r="J41" s="11"/>
    </row>
    <row r="42" spans="1:15" s="107" customFormat="1" ht="16.5" x14ac:dyDescent="0.25">
      <c r="C42" s="10"/>
      <c r="D42" s="11"/>
      <c r="E42" s="11"/>
      <c r="F42" s="11"/>
      <c r="G42" s="11"/>
      <c r="H42" s="11"/>
      <c r="I42" s="11"/>
      <c r="J42" s="11"/>
    </row>
    <row r="43" spans="1:15" s="107" customFormat="1" ht="16.5" x14ac:dyDescent="0.25">
      <c r="C43" s="10"/>
      <c r="D43" s="11"/>
      <c r="E43" s="11"/>
      <c r="F43" s="11"/>
      <c r="G43" s="11"/>
      <c r="H43" s="11"/>
      <c r="I43" s="11"/>
      <c r="J43" s="11"/>
    </row>
    <row r="44" spans="1:15" s="106" customFormat="1" ht="16.5" x14ac:dyDescent="0.25">
      <c r="A44" s="107"/>
      <c r="B44" s="107"/>
      <c r="C44" s="10"/>
      <c r="D44" s="11"/>
      <c r="E44" s="11"/>
      <c r="F44" s="133"/>
      <c r="G44" s="133"/>
      <c r="H44" s="185"/>
      <c r="I44" s="185"/>
      <c r="J44" s="185"/>
      <c r="K44" s="185"/>
      <c r="L44" s="185"/>
      <c r="M44" s="79"/>
      <c r="N44" s="79"/>
    </row>
    <row r="45" spans="1:15" x14ac:dyDescent="0.3">
      <c r="A45" s="185"/>
      <c r="B45" s="185"/>
      <c r="C45" s="133"/>
      <c r="D45" s="133"/>
      <c r="E45" s="133"/>
      <c r="G45" s="109"/>
    </row>
    <row r="46" spans="1:15" x14ac:dyDescent="0.3">
      <c r="B46" s="110"/>
      <c r="C46" s="110"/>
      <c r="G46" s="109"/>
    </row>
    <row r="47" spans="1:15" x14ac:dyDescent="0.3">
      <c r="B47" s="110"/>
      <c r="C47" s="110"/>
      <c r="G47" s="109"/>
    </row>
    <row r="48" spans="1:15" x14ac:dyDescent="0.3">
      <c r="B48" s="110"/>
      <c r="C48" s="110"/>
      <c r="G48" s="109"/>
    </row>
    <row r="49" spans="2:7" s="1" customFormat="1" x14ac:dyDescent="0.3">
      <c r="B49" s="110"/>
      <c r="C49" s="110"/>
      <c r="F49" s="30"/>
      <c r="G49" s="109"/>
    </row>
    <row r="50" spans="2:7" s="1" customFormat="1" x14ac:dyDescent="0.3">
      <c r="B50" s="110"/>
      <c r="C50" s="110"/>
      <c r="F50" s="30"/>
      <c r="G50" s="109"/>
    </row>
    <row r="51" spans="2:7" s="1" customFormat="1" x14ac:dyDescent="0.3">
      <c r="B51" s="110"/>
      <c r="C51" s="110"/>
      <c r="F51" s="30"/>
      <c r="G51" s="109"/>
    </row>
    <row r="52" spans="2:7" s="1" customFormat="1" x14ac:dyDescent="0.3">
      <c r="B52" s="110"/>
      <c r="C52" s="110"/>
      <c r="F52" s="30"/>
      <c r="G52" s="109"/>
    </row>
    <row r="53" spans="2:7" s="1" customFormat="1" x14ac:dyDescent="0.3">
      <c r="B53" s="110"/>
      <c r="C53" s="110"/>
      <c r="F53" s="30"/>
      <c r="G53" s="109"/>
    </row>
    <row r="54" spans="2:7" s="1" customFormat="1" x14ac:dyDescent="0.3">
      <c r="B54" s="110"/>
      <c r="C54" s="110"/>
      <c r="F54" s="30"/>
      <c r="G54" s="109"/>
    </row>
    <row r="55" spans="2:7" s="1" customFormat="1" x14ac:dyDescent="0.3">
      <c r="B55" s="110"/>
      <c r="C55" s="110"/>
      <c r="F55" s="30"/>
      <c r="G55" s="109"/>
    </row>
    <row r="56" spans="2:7" s="1" customFormat="1" x14ac:dyDescent="0.3">
      <c r="B56" s="110"/>
      <c r="C56" s="110"/>
      <c r="F56" s="30"/>
      <c r="G56" s="109"/>
    </row>
    <row r="57" spans="2:7" s="1" customFormat="1" x14ac:dyDescent="0.3">
      <c r="B57" s="110"/>
      <c r="C57" s="110"/>
      <c r="F57" s="30"/>
      <c r="G57" s="109"/>
    </row>
    <row r="58" spans="2:7" s="1" customFormat="1" x14ac:dyDescent="0.3">
      <c r="F58" s="30"/>
      <c r="G58" s="109"/>
    </row>
    <row r="59" spans="2:7" s="1" customFormat="1" x14ac:dyDescent="0.3">
      <c r="F59" s="30"/>
      <c r="G59" s="109"/>
    </row>
    <row r="60" spans="2:7" s="1" customFormat="1" x14ac:dyDescent="0.3">
      <c r="F60" s="30"/>
      <c r="G60" s="109"/>
    </row>
    <row r="61" spans="2:7" s="1" customFormat="1" x14ac:dyDescent="0.3">
      <c r="F61" s="30"/>
      <c r="G61" s="109"/>
    </row>
    <row r="62" spans="2:7" s="1" customFormat="1" x14ac:dyDescent="0.3">
      <c r="F62" s="30"/>
      <c r="G62" s="109"/>
    </row>
    <row r="63" spans="2:7" s="1" customFormat="1" x14ac:dyDescent="0.3">
      <c r="F63" s="30"/>
      <c r="G63" s="109"/>
    </row>
    <row r="64" spans="2:7" s="1" customFormat="1" x14ac:dyDescent="0.3">
      <c r="F64" s="30"/>
      <c r="G64" s="109"/>
    </row>
    <row r="65" spans="7:7" s="1" customFormat="1" x14ac:dyDescent="0.3">
      <c r="G65" s="109"/>
    </row>
    <row r="66" spans="7:7" s="1" customFormat="1" x14ac:dyDescent="0.3">
      <c r="G66" s="109"/>
    </row>
    <row r="67" spans="7:7" s="1" customFormat="1" x14ac:dyDescent="0.3">
      <c r="G67" s="109"/>
    </row>
    <row r="68" spans="7:7" s="1" customFormat="1" x14ac:dyDescent="0.3">
      <c r="G68" s="109"/>
    </row>
    <row r="69" spans="7:7" s="1" customFormat="1" x14ac:dyDescent="0.3">
      <c r="G69" s="109"/>
    </row>
    <row r="70" spans="7:7" s="1" customFormat="1" x14ac:dyDescent="0.3">
      <c r="G70" s="109"/>
    </row>
    <row r="71" spans="7:7" s="1" customFormat="1" x14ac:dyDescent="0.3">
      <c r="G71" s="109"/>
    </row>
    <row r="72" spans="7:7" s="1" customFormat="1" x14ac:dyDescent="0.3">
      <c r="G72" s="109"/>
    </row>
    <row r="73" spans="7:7" s="1" customFormat="1" x14ac:dyDescent="0.3">
      <c r="G73" s="109"/>
    </row>
    <row r="74" spans="7:7" s="1" customFormat="1" x14ac:dyDescent="0.3">
      <c r="G74" s="109"/>
    </row>
    <row r="75" spans="7:7" s="1" customFormat="1" x14ac:dyDescent="0.3">
      <c r="G75" s="109"/>
    </row>
    <row r="76" spans="7:7" s="1" customFormat="1" x14ac:dyDescent="0.3">
      <c r="G76" s="109"/>
    </row>
    <row r="77" spans="7:7" s="1" customFormat="1" x14ac:dyDescent="0.3">
      <c r="G77" s="109"/>
    </row>
    <row r="78" spans="7:7" s="1" customFormat="1" x14ac:dyDescent="0.3">
      <c r="G78" s="109"/>
    </row>
    <row r="79" spans="7:7" s="1" customFormat="1" x14ac:dyDescent="0.3">
      <c r="G79" s="109"/>
    </row>
    <row r="80" spans="7:7" s="1" customFormat="1" x14ac:dyDescent="0.3">
      <c r="G80" s="109"/>
    </row>
    <row r="81" spans="7:7" s="1" customFormat="1" x14ac:dyDescent="0.3">
      <c r="G81" s="109"/>
    </row>
    <row r="82" spans="7:7" s="1" customFormat="1" x14ac:dyDescent="0.3">
      <c r="G82" s="109"/>
    </row>
    <row r="83" spans="7:7" s="1" customFormat="1" x14ac:dyDescent="0.3">
      <c r="G83" s="109"/>
    </row>
    <row r="84" spans="7:7" s="1" customFormat="1" x14ac:dyDescent="0.3">
      <c r="G84" s="109"/>
    </row>
    <row r="85" spans="7:7" s="1" customFormat="1" x14ac:dyDescent="0.3">
      <c r="G85" s="109"/>
    </row>
    <row r="86" spans="7:7" s="1" customFormat="1" x14ac:dyDescent="0.3">
      <c r="G86" s="109"/>
    </row>
    <row r="87" spans="7:7" s="1" customFormat="1" x14ac:dyDescent="0.3">
      <c r="G87" s="109"/>
    </row>
    <row r="88" spans="7:7" s="1" customFormat="1" x14ac:dyDescent="0.3">
      <c r="G88" s="109"/>
    </row>
    <row r="89" spans="7:7" s="1" customFormat="1" x14ac:dyDescent="0.3">
      <c r="G89" s="109"/>
    </row>
    <row r="90" spans="7:7" s="1" customFormat="1" x14ac:dyDescent="0.3">
      <c r="G90" s="109"/>
    </row>
    <row r="91" spans="7:7" s="1" customFormat="1" x14ac:dyDescent="0.3">
      <c r="G91" s="109"/>
    </row>
    <row r="92" spans="7:7" s="1" customFormat="1" x14ac:dyDescent="0.3">
      <c r="G92" s="109"/>
    </row>
    <row r="93" spans="7:7" s="1" customFormat="1" x14ac:dyDescent="0.3">
      <c r="G93" s="109"/>
    </row>
    <row r="94" spans="7:7" s="1" customFormat="1" x14ac:dyDescent="0.3">
      <c r="G94" s="109"/>
    </row>
    <row r="95" spans="7:7" s="1" customFormat="1" x14ac:dyDescent="0.3">
      <c r="G95" s="109"/>
    </row>
    <row r="96" spans="7:7" s="1" customFormat="1" x14ac:dyDescent="0.3">
      <c r="G96" s="109"/>
    </row>
    <row r="97" spans="7:7" s="1" customFormat="1" x14ac:dyDescent="0.3">
      <c r="G97" s="109"/>
    </row>
    <row r="98" spans="7:7" s="1" customFormat="1" x14ac:dyDescent="0.3">
      <c r="G98" s="109"/>
    </row>
    <row r="99" spans="7:7" s="1" customFormat="1" x14ac:dyDescent="0.3">
      <c r="G99" s="109"/>
    </row>
    <row r="100" spans="7:7" s="1" customFormat="1" x14ac:dyDescent="0.3">
      <c r="G100" s="109"/>
    </row>
    <row r="101" spans="7:7" s="1" customFormat="1" x14ac:dyDescent="0.3">
      <c r="G101" s="109"/>
    </row>
    <row r="102" spans="7:7" s="1" customFormat="1" x14ac:dyDescent="0.3">
      <c r="G102" s="109"/>
    </row>
    <row r="103" spans="7:7" s="1" customFormat="1" x14ac:dyDescent="0.3">
      <c r="G103" s="109"/>
    </row>
    <row r="104" spans="7:7" s="1" customFormat="1" x14ac:dyDescent="0.3">
      <c r="G104" s="109"/>
    </row>
    <row r="105" spans="7:7" s="1" customFormat="1" x14ac:dyDescent="0.3">
      <c r="G105" s="109"/>
    </row>
    <row r="106" spans="7:7" s="1" customFormat="1" x14ac:dyDescent="0.3">
      <c r="G106" s="109"/>
    </row>
    <row r="107" spans="7:7" s="1" customFormat="1" x14ac:dyDescent="0.3">
      <c r="G107" s="109"/>
    </row>
    <row r="108" spans="7:7" s="1" customFormat="1" x14ac:dyDescent="0.3">
      <c r="G108" s="109"/>
    </row>
    <row r="109" spans="7:7" s="1" customFormat="1" x14ac:dyDescent="0.3">
      <c r="G109" s="109"/>
    </row>
    <row r="110" spans="7:7" s="1" customFormat="1" x14ac:dyDescent="0.3">
      <c r="G110" s="109"/>
    </row>
    <row r="111" spans="7:7" s="1" customFormat="1" x14ac:dyDescent="0.3">
      <c r="G111" s="109"/>
    </row>
    <row r="112" spans="7:7" s="1" customFormat="1" x14ac:dyDescent="0.3">
      <c r="G112" s="109"/>
    </row>
    <row r="113" spans="7:7" s="1" customFormat="1" x14ac:dyDescent="0.3">
      <c r="G113" s="109"/>
    </row>
    <row r="114" spans="7:7" s="1" customFormat="1" x14ac:dyDescent="0.3">
      <c r="G114" s="109"/>
    </row>
    <row r="115" spans="7:7" s="1" customFormat="1" x14ac:dyDescent="0.3">
      <c r="G115" s="109"/>
    </row>
    <row r="116" spans="7:7" s="1" customFormat="1" x14ac:dyDescent="0.3">
      <c r="G116" s="109"/>
    </row>
    <row r="117" spans="7:7" s="1" customFormat="1" x14ac:dyDescent="0.3">
      <c r="G117" s="109"/>
    </row>
    <row r="118" spans="7:7" s="1" customFormat="1" x14ac:dyDescent="0.3">
      <c r="G118" s="109"/>
    </row>
    <row r="119" spans="7:7" s="1" customFormat="1" x14ac:dyDescent="0.3">
      <c r="G119" s="109"/>
    </row>
    <row r="120" spans="7:7" s="1" customFormat="1" x14ac:dyDescent="0.3">
      <c r="G120" s="109"/>
    </row>
    <row r="121" spans="7:7" s="1" customFormat="1" x14ac:dyDescent="0.3">
      <c r="G121" s="109"/>
    </row>
    <row r="122" spans="7:7" s="1" customFormat="1" x14ac:dyDescent="0.3">
      <c r="G122" s="109"/>
    </row>
    <row r="123" spans="7:7" s="1" customFormat="1" x14ac:dyDescent="0.3">
      <c r="G123" s="109"/>
    </row>
    <row r="124" spans="7:7" s="1" customFormat="1" x14ac:dyDescent="0.3">
      <c r="G124" s="109"/>
    </row>
    <row r="125" spans="7:7" s="1" customFormat="1" x14ac:dyDescent="0.3">
      <c r="G125" s="109"/>
    </row>
    <row r="126" spans="7:7" s="1" customFormat="1" x14ac:dyDescent="0.3">
      <c r="G126" s="109"/>
    </row>
    <row r="127" spans="7:7" s="1" customFormat="1" x14ac:dyDescent="0.3">
      <c r="G127" s="109"/>
    </row>
    <row r="128" spans="7:7" s="1" customFormat="1" x14ac:dyDescent="0.3">
      <c r="G128" s="109"/>
    </row>
    <row r="129" spans="7:7" s="1" customFormat="1" x14ac:dyDescent="0.3">
      <c r="G129" s="109"/>
    </row>
    <row r="130" spans="7:7" s="1" customFormat="1" x14ac:dyDescent="0.3">
      <c r="G130" s="109"/>
    </row>
    <row r="131" spans="7:7" s="1" customFormat="1" x14ac:dyDescent="0.3">
      <c r="G131" s="109"/>
    </row>
    <row r="132" spans="7:7" s="1" customFormat="1" x14ac:dyDescent="0.3">
      <c r="G132" s="109"/>
    </row>
    <row r="133" spans="7:7" s="1" customFormat="1" x14ac:dyDescent="0.3">
      <c r="G133" s="109"/>
    </row>
    <row r="134" spans="7:7" s="1" customFormat="1" x14ac:dyDescent="0.3">
      <c r="G134" s="109"/>
    </row>
    <row r="135" spans="7:7" s="1" customFormat="1" x14ac:dyDescent="0.3">
      <c r="G135" s="109"/>
    </row>
    <row r="136" spans="7:7" s="1" customFormat="1" x14ac:dyDescent="0.3">
      <c r="G136" s="109"/>
    </row>
    <row r="137" spans="7:7" s="1" customFormat="1" x14ac:dyDescent="0.3">
      <c r="G137" s="109"/>
    </row>
    <row r="138" spans="7:7" s="1" customFormat="1" x14ac:dyDescent="0.3">
      <c r="G138" s="109"/>
    </row>
    <row r="139" spans="7:7" s="1" customFormat="1" x14ac:dyDescent="0.3">
      <c r="G139" s="109"/>
    </row>
    <row r="140" spans="7:7" s="1" customFormat="1" x14ac:dyDescent="0.3">
      <c r="G140" s="109"/>
    </row>
    <row r="141" spans="7:7" s="1" customFormat="1" x14ac:dyDescent="0.3">
      <c r="G141" s="109"/>
    </row>
    <row r="142" spans="7:7" s="1" customFormat="1" x14ac:dyDescent="0.3">
      <c r="G142" s="109"/>
    </row>
    <row r="143" spans="7:7" s="1" customFormat="1" x14ac:dyDescent="0.3">
      <c r="G143" s="109"/>
    </row>
    <row r="144" spans="7:7" s="1" customFormat="1" x14ac:dyDescent="0.3">
      <c r="G144" s="109"/>
    </row>
    <row r="145" spans="7:7" s="1" customFormat="1" x14ac:dyDescent="0.3">
      <c r="G145" s="109"/>
    </row>
    <row r="146" spans="7:7" s="1" customFormat="1" x14ac:dyDescent="0.3">
      <c r="G146" s="109"/>
    </row>
    <row r="147" spans="7:7" s="1" customFormat="1" x14ac:dyDescent="0.3">
      <c r="G147" s="109"/>
    </row>
    <row r="148" spans="7:7" s="1" customFormat="1" x14ac:dyDescent="0.3">
      <c r="G148" s="109"/>
    </row>
    <row r="149" spans="7:7" s="1" customFormat="1" x14ac:dyDescent="0.3">
      <c r="G149" s="109"/>
    </row>
    <row r="150" spans="7:7" s="1" customFormat="1" x14ac:dyDescent="0.3">
      <c r="G150" s="109"/>
    </row>
    <row r="151" spans="7:7" s="1" customFormat="1" x14ac:dyDescent="0.3">
      <c r="G151" s="109"/>
    </row>
    <row r="152" spans="7:7" s="1" customFormat="1" x14ac:dyDescent="0.3">
      <c r="G152" s="109"/>
    </row>
    <row r="153" spans="7:7" s="1" customFormat="1" x14ac:dyDescent="0.3">
      <c r="G153" s="109"/>
    </row>
    <row r="154" spans="7:7" s="1" customFormat="1" x14ac:dyDescent="0.3">
      <c r="G154" s="109"/>
    </row>
    <row r="155" spans="7:7" s="1" customFormat="1" x14ac:dyDescent="0.3">
      <c r="G155" s="109"/>
    </row>
    <row r="156" spans="7:7" s="1" customFormat="1" x14ac:dyDescent="0.3">
      <c r="G156" s="109"/>
    </row>
    <row r="157" spans="7:7" s="1" customFormat="1" x14ac:dyDescent="0.3">
      <c r="G157" s="109"/>
    </row>
    <row r="158" spans="7:7" s="1" customFormat="1" x14ac:dyDescent="0.3">
      <c r="G158" s="109"/>
    </row>
    <row r="159" spans="7:7" s="1" customFormat="1" x14ac:dyDescent="0.3">
      <c r="G159" s="109"/>
    </row>
    <row r="160" spans="7:7" s="1" customFormat="1" x14ac:dyDescent="0.3">
      <c r="G160" s="109"/>
    </row>
    <row r="161" spans="7:7" s="1" customFormat="1" x14ac:dyDescent="0.3">
      <c r="G161" s="109"/>
    </row>
    <row r="162" spans="7:7" s="1" customFormat="1" x14ac:dyDescent="0.3">
      <c r="G162" s="109"/>
    </row>
    <row r="163" spans="7:7" s="1" customFormat="1" x14ac:dyDescent="0.3">
      <c r="G163" s="109"/>
    </row>
    <row r="164" spans="7:7" s="1" customFormat="1" x14ac:dyDescent="0.3">
      <c r="G164" s="109"/>
    </row>
    <row r="165" spans="7:7" s="1" customFormat="1" x14ac:dyDescent="0.3">
      <c r="G165" s="109"/>
    </row>
    <row r="166" spans="7:7" s="1" customFormat="1" x14ac:dyDescent="0.3">
      <c r="G166" s="109"/>
    </row>
    <row r="167" spans="7:7" s="1" customFormat="1" x14ac:dyDescent="0.3">
      <c r="G167" s="109"/>
    </row>
    <row r="168" spans="7:7" s="1" customFormat="1" x14ac:dyDescent="0.3">
      <c r="G168" s="109"/>
    </row>
    <row r="169" spans="7:7" s="1" customFormat="1" x14ac:dyDescent="0.3">
      <c r="G169" s="109"/>
    </row>
    <row r="170" spans="7:7" s="1" customFormat="1" x14ac:dyDescent="0.3">
      <c r="G170" s="109"/>
    </row>
    <row r="171" spans="7:7" s="1" customFormat="1" x14ac:dyDescent="0.3">
      <c r="G171" s="109"/>
    </row>
    <row r="172" spans="7:7" s="1" customFormat="1" x14ac:dyDescent="0.3">
      <c r="G172" s="109"/>
    </row>
    <row r="173" spans="7:7" s="1" customFormat="1" x14ac:dyDescent="0.3">
      <c r="G173" s="109"/>
    </row>
    <row r="174" spans="7:7" s="1" customFormat="1" x14ac:dyDescent="0.3">
      <c r="G174" s="109"/>
    </row>
    <row r="175" spans="7:7" s="1" customFormat="1" x14ac:dyDescent="0.3">
      <c r="G175" s="109"/>
    </row>
    <row r="176" spans="7:7" s="1" customFormat="1" x14ac:dyDescent="0.3">
      <c r="G176" s="109"/>
    </row>
    <row r="177" spans="7:7" s="1" customFormat="1" x14ac:dyDescent="0.3">
      <c r="G177" s="109"/>
    </row>
    <row r="178" spans="7:7" s="1" customFormat="1" x14ac:dyDescent="0.3">
      <c r="G178" s="109"/>
    </row>
    <row r="179" spans="7:7" s="1" customFormat="1" x14ac:dyDescent="0.3">
      <c r="G179" s="109"/>
    </row>
    <row r="180" spans="7:7" s="1" customFormat="1" x14ac:dyDescent="0.3">
      <c r="G180" s="109"/>
    </row>
    <row r="181" spans="7:7" s="1" customFormat="1" x14ac:dyDescent="0.3">
      <c r="G181" s="109"/>
    </row>
    <row r="182" spans="7:7" s="1" customFormat="1" x14ac:dyDescent="0.3">
      <c r="G182" s="109"/>
    </row>
    <row r="183" spans="7:7" s="1" customFormat="1" x14ac:dyDescent="0.3">
      <c r="G183" s="109"/>
    </row>
    <row r="184" spans="7:7" s="1" customFormat="1" x14ac:dyDescent="0.3">
      <c r="G184" s="109"/>
    </row>
    <row r="185" spans="7:7" s="1" customFormat="1" x14ac:dyDescent="0.3">
      <c r="G185" s="109"/>
    </row>
    <row r="186" spans="7:7" s="1" customFormat="1" x14ac:dyDescent="0.3">
      <c r="G186" s="109"/>
    </row>
    <row r="187" spans="7:7" s="1" customFormat="1" x14ac:dyDescent="0.3">
      <c r="G187" s="109"/>
    </row>
    <row r="188" spans="7:7" s="1" customFormat="1" x14ac:dyDescent="0.3">
      <c r="G188" s="109"/>
    </row>
    <row r="189" spans="7:7" s="1" customFormat="1" x14ac:dyDescent="0.3">
      <c r="G189" s="109"/>
    </row>
    <row r="190" spans="7:7" s="1" customFormat="1" x14ac:dyDescent="0.3">
      <c r="G190" s="109"/>
    </row>
    <row r="191" spans="7:7" s="1" customFormat="1" x14ac:dyDescent="0.3">
      <c r="G191" s="109"/>
    </row>
    <row r="192" spans="7:7" s="1" customFormat="1" x14ac:dyDescent="0.3">
      <c r="G192" s="109"/>
    </row>
    <row r="193" spans="7:7" s="1" customFormat="1" x14ac:dyDescent="0.3">
      <c r="G193" s="109"/>
    </row>
    <row r="194" spans="7:7" s="1" customFormat="1" x14ac:dyDescent="0.3">
      <c r="G194" s="109"/>
    </row>
    <row r="195" spans="7:7" s="1" customFormat="1" x14ac:dyDescent="0.3">
      <c r="G195" s="109"/>
    </row>
    <row r="196" spans="7:7" s="1" customFormat="1" x14ac:dyDescent="0.3">
      <c r="G196" s="109"/>
    </row>
    <row r="197" spans="7:7" s="1" customFormat="1" x14ac:dyDescent="0.3">
      <c r="G197" s="109"/>
    </row>
    <row r="198" spans="7:7" s="1" customFormat="1" x14ac:dyDescent="0.3">
      <c r="G198" s="109"/>
    </row>
    <row r="199" spans="7:7" s="1" customFormat="1" x14ac:dyDescent="0.3">
      <c r="G199" s="109"/>
    </row>
    <row r="200" spans="7:7" s="1" customFormat="1" x14ac:dyDescent="0.3">
      <c r="G200" s="109"/>
    </row>
    <row r="201" spans="7:7" s="1" customFormat="1" x14ac:dyDescent="0.3">
      <c r="G201" s="109"/>
    </row>
    <row r="202" spans="7:7" s="1" customFormat="1" x14ac:dyDescent="0.3">
      <c r="G202" s="109"/>
    </row>
    <row r="203" spans="7:7" s="1" customFormat="1" x14ac:dyDescent="0.3">
      <c r="G203" s="109"/>
    </row>
    <row r="204" spans="7:7" s="1" customFormat="1" x14ac:dyDescent="0.3">
      <c r="G204" s="109"/>
    </row>
    <row r="205" spans="7:7" s="1" customFormat="1" x14ac:dyDescent="0.3">
      <c r="G205" s="109"/>
    </row>
    <row r="206" spans="7:7" s="1" customFormat="1" x14ac:dyDescent="0.3">
      <c r="G206" s="109"/>
    </row>
    <row r="207" spans="7:7" s="1" customFormat="1" x14ac:dyDescent="0.3">
      <c r="G207" s="109"/>
    </row>
    <row r="208" spans="7:7" s="1" customFormat="1" x14ac:dyDescent="0.3">
      <c r="G208" s="109"/>
    </row>
    <row r="209" spans="7:7" s="1" customFormat="1" x14ac:dyDescent="0.3">
      <c r="G209" s="109"/>
    </row>
    <row r="210" spans="7:7" s="1" customFormat="1" x14ac:dyDescent="0.3">
      <c r="G210" s="109"/>
    </row>
    <row r="211" spans="7:7" s="1" customFormat="1" x14ac:dyDescent="0.3">
      <c r="G211" s="109"/>
    </row>
    <row r="212" spans="7:7" s="1" customFormat="1" x14ac:dyDescent="0.3">
      <c r="G212" s="109"/>
    </row>
    <row r="213" spans="7:7" s="1" customFormat="1" x14ac:dyDescent="0.3">
      <c r="G213" s="109"/>
    </row>
    <row r="214" spans="7:7" s="1" customFormat="1" x14ac:dyDescent="0.3">
      <c r="G214" s="109"/>
    </row>
    <row r="215" spans="7:7" s="1" customFormat="1" x14ac:dyDescent="0.3">
      <c r="G215" s="109"/>
    </row>
    <row r="216" spans="7:7" s="1" customFormat="1" x14ac:dyDescent="0.3">
      <c r="G216" s="109"/>
    </row>
    <row r="217" spans="7:7" s="1" customFormat="1" x14ac:dyDescent="0.3">
      <c r="G217" s="109"/>
    </row>
    <row r="218" spans="7:7" s="1" customFormat="1" x14ac:dyDescent="0.3">
      <c r="G218" s="109"/>
    </row>
    <row r="219" spans="7:7" s="1" customFormat="1" x14ac:dyDescent="0.3">
      <c r="G219" s="109"/>
    </row>
    <row r="220" spans="7:7" s="1" customFormat="1" x14ac:dyDescent="0.3">
      <c r="G220" s="109"/>
    </row>
    <row r="221" spans="7:7" s="1" customFormat="1" x14ac:dyDescent="0.3">
      <c r="G221" s="109"/>
    </row>
    <row r="222" spans="7:7" s="1" customFormat="1" x14ac:dyDescent="0.3">
      <c r="G222" s="109"/>
    </row>
    <row r="223" spans="7:7" s="1" customFormat="1" x14ac:dyDescent="0.3">
      <c r="G223" s="109"/>
    </row>
    <row r="224" spans="7:7" s="1" customFormat="1" x14ac:dyDescent="0.3">
      <c r="G224" s="109"/>
    </row>
    <row r="225" spans="7:7" s="1" customFormat="1" x14ac:dyDescent="0.3">
      <c r="G225" s="109"/>
    </row>
    <row r="226" spans="7:7" s="1" customFormat="1" x14ac:dyDescent="0.3">
      <c r="G226" s="109"/>
    </row>
    <row r="227" spans="7:7" s="1" customFormat="1" x14ac:dyDescent="0.3">
      <c r="G227" s="109"/>
    </row>
    <row r="228" spans="7:7" s="1" customFormat="1" x14ac:dyDescent="0.3">
      <c r="G228" s="109"/>
    </row>
    <row r="229" spans="7:7" s="1" customFormat="1" x14ac:dyDescent="0.3">
      <c r="G229" s="109"/>
    </row>
    <row r="230" spans="7:7" s="1" customFormat="1" x14ac:dyDescent="0.3">
      <c r="G230" s="109"/>
    </row>
    <row r="231" spans="7:7" s="1" customFormat="1" x14ac:dyDescent="0.3">
      <c r="G231" s="109"/>
    </row>
    <row r="232" spans="7:7" s="1" customFormat="1" x14ac:dyDescent="0.3">
      <c r="G232" s="109"/>
    </row>
    <row r="233" spans="7:7" s="1" customFormat="1" x14ac:dyDescent="0.3">
      <c r="G233" s="109"/>
    </row>
    <row r="234" spans="7:7" s="1" customFormat="1" x14ac:dyDescent="0.3">
      <c r="G234" s="109"/>
    </row>
    <row r="235" spans="7:7" s="1" customFormat="1" x14ac:dyDescent="0.3">
      <c r="G235" s="109"/>
    </row>
    <row r="236" spans="7:7" s="1" customFormat="1" x14ac:dyDescent="0.3">
      <c r="G236" s="109"/>
    </row>
    <row r="237" spans="7:7" s="1" customFormat="1" x14ac:dyDescent="0.3">
      <c r="G237" s="109"/>
    </row>
  </sheetData>
  <sortState ref="A13:Q30">
    <sortCondition ref="B13:B30"/>
  </sortState>
  <mergeCells count="26">
    <mergeCell ref="A45:B45"/>
    <mergeCell ref="A5:F5"/>
    <mergeCell ref="I5:N5"/>
    <mergeCell ref="A2:D2"/>
    <mergeCell ref="F2:L2"/>
    <mergeCell ref="A3:D3"/>
    <mergeCell ref="F3:L3"/>
    <mergeCell ref="A4:D4"/>
    <mergeCell ref="A7:L7"/>
    <mergeCell ref="A8:L8"/>
    <mergeCell ref="A10:A11"/>
    <mergeCell ref="B10:B11"/>
    <mergeCell ref="C10:C11"/>
    <mergeCell ref="D10:D11"/>
    <mergeCell ref="E10:E11"/>
    <mergeCell ref="F10:F11"/>
    <mergeCell ref="G10:H10"/>
    <mergeCell ref="I10:K10"/>
    <mergeCell ref="L10:L11"/>
    <mergeCell ref="H44:L44"/>
    <mergeCell ref="H37:L37"/>
    <mergeCell ref="A38:B38"/>
    <mergeCell ref="C38:G38"/>
    <mergeCell ref="H38:L38"/>
    <mergeCell ref="L16:L22"/>
    <mergeCell ref="L23:L3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DCCD1B (moi)</vt:lpstr>
      <vt:lpstr>DCCD1B</vt:lpstr>
      <vt:lpstr>TSNB</vt:lpstr>
      <vt:lpstr>'DCCD1B (moi)'!Print_Titles</vt:lpstr>
      <vt:lpstr>TSNB!Print_Titles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2018-07-13T02:01:20Z</dcterms:modified>
</cp:coreProperties>
</file>